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225" windowWidth="9600" windowHeight="11475"/>
  </bookViews>
  <sheets>
    <sheet name="4" sheetId="8" r:id="rId1"/>
    <sheet name=" 7 " sheetId="12" r:id="rId2"/>
    <sheet name="8" sheetId="10" r:id="rId3"/>
    <sheet name="Корф" sheetId="11" r:id="rId4"/>
    <sheet name="9" sheetId="4" r:id="rId5"/>
    <sheet name="10" sheetId="17" r:id="rId6"/>
    <sheet name="11" sheetId="5" r:id="rId7"/>
    <sheet name="12" sheetId="15" r:id="rId8"/>
    <sheet name="Анавгай" sheetId="20" r:id="rId9"/>
    <sheet name="14" sheetId="6" r:id="rId10"/>
    <sheet name="Эссо" sheetId="19" r:id="rId11"/>
    <sheet name="16" sheetId="13" r:id="rId12"/>
    <sheet name="17" sheetId="14" r:id="rId13"/>
    <sheet name="19" sheetId="7" r:id="rId14"/>
    <sheet name="22" sheetId="18" r:id="rId15"/>
    <sheet name="23" sheetId="21" r:id="rId16"/>
    <sheet name="лесная" sheetId="9" r:id="rId17"/>
    <sheet name="Слаутное" sheetId="23" r:id="rId18"/>
  </sheets>
  <definedNames>
    <definedName name="_xlnm.Print_Area" localSheetId="1">' 7 '!$A$1:$E$481</definedName>
    <definedName name="_xlnm.Print_Area" localSheetId="12">'17'!$A$1:$E$62</definedName>
    <definedName name="_xlnm.Print_Area" localSheetId="15">'23'!$A$1:$E$163</definedName>
    <definedName name="_xlnm.Print_Area" localSheetId="2">'8'!$A$1:$E$165</definedName>
    <definedName name="_xlnm.Print_Area" localSheetId="3">Корф!$A$1:$E$39</definedName>
  </definedNames>
  <calcPr calcId="162913"/>
</workbook>
</file>

<file path=xl/calcChain.xml><?xml version="1.0" encoding="utf-8"?>
<calcChain xmlns="http://schemas.openxmlformats.org/spreadsheetml/2006/main">
  <c r="D155" i="21" l="1"/>
  <c r="D149" i="21" l="1"/>
  <c r="D145" i="15" l="1"/>
  <c r="D76" i="15"/>
  <c r="D34" i="11" l="1"/>
  <c r="D12" i="10"/>
  <c r="D452" i="12" l="1"/>
  <c r="D154" i="21" l="1"/>
  <c r="D150" i="21"/>
  <c r="D128" i="21"/>
  <c r="D67" i="21"/>
  <c r="D491" i="19" l="1"/>
  <c r="D471" i="19"/>
  <c r="D451" i="19"/>
  <c r="D251" i="19"/>
  <c r="D31" i="20"/>
  <c r="D27" i="20"/>
  <c r="D111" i="15" l="1"/>
  <c r="D55" i="5" l="1"/>
  <c r="D49" i="5"/>
  <c r="D49" i="10" l="1"/>
  <c r="D448" i="12" l="1"/>
  <c r="D100" i="5" l="1"/>
  <c r="D159" i="10" l="1"/>
  <c r="D87" i="5" l="1"/>
  <c r="D85" i="5"/>
  <c r="D36" i="8" l="1"/>
  <c r="X411" i="23" l="1"/>
  <c r="W411" i="23"/>
  <c r="V411" i="23"/>
  <c r="U411" i="23"/>
  <c r="X410" i="23"/>
  <c r="W410" i="23"/>
  <c r="V410" i="23"/>
  <c r="U410" i="23"/>
  <c r="X409" i="23"/>
  <c r="W409" i="23"/>
  <c r="V409" i="23"/>
  <c r="U409" i="23"/>
  <c r="X408" i="23"/>
  <c r="W408" i="23"/>
  <c r="V408" i="23"/>
  <c r="U408" i="23"/>
  <c r="X407" i="23"/>
  <c r="W407" i="23"/>
  <c r="V407" i="23"/>
  <c r="U407" i="23"/>
  <c r="X406" i="23"/>
  <c r="W406" i="23"/>
  <c r="V406" i="23"/>
  <c r="U406" i="23"/>
  <c r="X405" i="23"/>
  <c r="W405" i="23"/>
  <c r="V405" i="23"/>
  <c r="U405" i="23"/>
  <c r="X404" i="23"/>
  <c r="W404" i="23"/>
  <c r="V404" i="23"/>
  <c r="U404" i="23"/>
  <c r="X403" i="23"/>
  <c r="W403" i="23"/>
  <c r="V403" i="23"/>
  <c r="U403" i="23"/>
  <c r="X402" i="23"/>
  <c r="W402" i="23"/>
  <c r="V402" i="23"/>
  <c r="U402" i="23"/>
  <c r="X401" i="23"/>
  <c r="W401" i="23"/>
  <c r="V401" i="23"/>
  <c r="U401" i="23"/>
  <c r="X400" i="23"/>
  <c r="W400" i="23"/>
  <c r="V400" i="23"/>
  <c r="U400" i="23"/>
  <c r="X399" i="23"/>
  <c r="W399" i="23"/>
  <c r="V399" i="23"/>
  <c r="U399" i="23"/>
  <c r="X398" i="23"/>
  <c r="W398" i="23"/>
  <c r="V398" i="23"/>
  <c r="U398" i="23"/>
  <c r="X397" i="23"/>
  <c r="W397" i="23"/>
  <c r="V397" i="23"/>
  <c r="U397" i="23"/>
  <c r="X396" i="23"/>
  <c r="W396" i="23"/>
  <c r="V396" i="23"/>
  <c r="U396" i="23"/>
  <c r="X395" i="23"/>
  <c r="W395" i="23"/>
  <c r="V395" i="23"/>
  <c r="U395" i="23"/>
  <c r="X394" i="23"/>
  <c r="W394" i="23"/>
  <c r="V394" i="23"/>
  <c r="U394" i="23"/>
  <c r="X393" i="23"/>
  <c r="W393" i="23"/>
  <c r="V393" i="23"/>
  <c r="U393" i="23"/>
  <c r="X392" i="23"/>
  <c r="AB392" i="23" s="1"/>
  <c r="W392" i="23"/>
  <c r="AA392" i="23" s="1"/>
  <c r="V392" i="23"/>
  <c r="Z392" i="23" s="1"/>
  <c r="U392" i="23"/>
  <c r="Y392" i="23" s="1"/>
  <c r="AC392" i="23" s="1"/>
  <c r="X391" i="23"/>
  <c r="W391" i="23"/>
  <c r="V391" i="23"/>
  <c r="U391" i="23"/>
  <c r="X390" i="23"/>
  <c r="W390" i="23"/>
  <c r="V390" i="23"/>
  <c r="U390" i="23"/>
  <c r="X389" i="23"/>
  <c r="W389" i="23"/>
  <c r="V389" i="23"/>
  <c r="U389" i="23"/>
  <c r="X388" i="23"/>
  <c r="W388" i="23"/>
  <c r="V388" i="23"/>
  <c r="U388" i="23"/>
  <c r="X387" i="23"/>
  <c r="W387" i="23"/>
  <c r="V387" i="23"/>
  <c r="U387" i="23"/>
  <c r="X386" i="23"/>
  <c r="W386" i="23"/>
  <c r="V386" i="23"/>
  <c r="U386" i="23"/>
  <c r="X385" i="23"/>
  <c r="W385" i="23"/>
  <c r="V385" i="23"/>
  <c r="U385" i="23"/>
  <c r="X384" i="23"/>
  <c r="W384" i="23"/>
  <c r="V384" i="23"/>
  <c r="U384" i="23"/>
  <c r="X383" i="23"/>
  <c r="W383" i="23"/>
  <c r="V383" i="23"/>
  <c r="U383" i="23"/>
  <c r="X382" i="23"/>
  <c r="W382" i="23"/>
  <c r="V382" i="23"/>
  <c r="U382" i="23"/>
  <c r="X381" i="23"/>
  <c r="W381" i="23"/>
  <c r="V381" i="23"/>
  <c r="U381" i="23"/>
  <c r="X380" i="23"/>
  <c r="W380" i="23"/>
  <c r="V380" i="23"/>
  <c r="U380" i="23"/>
  <c r="X379" i="23"/>
  <c r="W379" i="23"/>
  <c r="V379" i="23"/>
  <c r="U379" i="23"/>
  <c r="X378" i="23"/>
  <c r="W378" i="23"/>
  <c r="V378" i="23"/>
  <c r="U378" i="23"/>
  <c r="X377" i="23"/>
  <c r="W377" i="23"/>
  <c r="V377" i="23"/>
  <c r="U377" i="23"/>
  <c r="X376" i="23"/>
  <c r="W376" i="23"/>
  <c r="V376" i="23"/>
  <c r="U376" i="23"/>
  <c r="X375" i="23"/>
  <c r="W375" i="23"/>
  <c r="V375" i="23"/>
  <c r="U375" i="23"/>
  <c r="X374" i="23"/>
  <c r="W374" i="23"/>
  <c r="V374" i="23"/>
  <c r="U374" i="23"/>
  <c r="X373" i="23"/>
  <c r="W373" i="23"/>
  <c r="V373" i="23"/>
  <c r="U373" i="23"/>
  <c r="X372" i="23"/>
  <c r="AB372" i="23" s="1"/>
  <c r="W372" i="23"/>
  <c r="AA372" i="23" s="1"/>
  <c r="V372" i="23"/>
  <c r="Z372" i="23" s="1"/>
  <c r="U372" i="23"/>
  <c r="Y372" i="23" s="1"/>
  <c r="AC372" i="23" s="1"/>
  <c r="X371" i="23"/>
  <c r="W371" i="23"/>
  <c r="V371" i="23"/>
  <c r="U371" i="23"/>
  <c r="X370" i="23"/>
  <c r="W370" i="23"/>
  <c r="V370" i="23"/>
  <c r="U370" i="23"/>
  <c r="X369" i="23"/>
  <c r="W369" i="23"/>
  <c r="V369" i="23"/>
  <c r="U369" i="23"/>
  <c r="X368" i="23"/>
  <c r="W368" i="23"/>
  <c r="V368" i="23"/>
  <c r="U368" i="23"/>
  <c r="X367" i="23"/>
  <c r="W367" i="23"/>
  <c r="V367" i="23"/>
  <c r="U367" i="23"/>
  <c r="X366" i="23"/>
  <c r="W366" i="23"/>
  <c r="V366" i="23"/>
  <c r="U366" i="23"/>
  <c r="X365" i="23"/>
  <c r="W365" i="23"/>
  <c r="V365" i="23"/>
  <c r="U365" i="23"/>
  <c r="X364" i="23"/>
  <c r="W364" i="23"/>
  <c r="V364" i="23"/>
  <c r="U364" i="23"/>
  <c r="X363" i="23"/>
  <c r="W363" i="23"/>
  <c r="V363" i="23"/>
  <c r="U363" i="23"/>
  <c r="X362" i="23"/>
  <c r="W362" i="23"/>
  <c r="V362" i="23"/>
  <c r="U362" i="23"/>
  <c r="X361" i="23"/>
  <c r="W361" i="23"/>
  <c r="V361" i="23"/>
  <c r="U361" i="23"/>
  <c r="X360" i="23"/>
  <c r="W360" i="23"/>
  <c r="V360" i="23"/>
  <c r="U360" i="23"/>
  <c r="X359" i="23"/>
  <c r="W359" i="23"/>
  <c r="V359" i="23"/>
  <c r="U359" i="23"/>
  <c r="X358" i="23"/>
  <c r="W358" i="23"/>
  <c r="V358" i="23"/>
  <c r="U358" i="23"/>
  <c r="X357" i="23"/>
  <c r="W357" i="23"/>
  <c r="V357" i="23"/>
  <c r="U357" i="23"/>
  <c r="X356" i="23"/>
  <c r="W356" i="23"/>
  <c r="V356" i="23"/>
  <c r="U356" i="23"/>
  <c r="X355" i="23"/>
  <c r="W355" i="23"/>
  <c r="V355" i="23"/>
  <c r="U355" i="23"/>
  <c r="X354" i="23"/>
  <c r="W354" i="23"/>
  <c r="V354" i="23"/>
  <c r="U354" i="23"/>
  <c r="X353" i="23"/>
  <c r="W353" i="23"/>
  <c r="V353" i="23"/>
  <c r="U353" i="23"/>
  <c r="X352" i="23"/>
  <c r="AB352" i="23" s="1"/>
  <c r="W352" i="23"/>
  <c r="AA352" i="23" s="1"/>
  <c r="V352" i="23"/>
  <c r="Z352" i="23" s="1"/>
  <c r="U352" i="23"/>
  <c r="Y352" i="23" s="1"/>
  <c r="AC352" i="23" s="1"/>
  <c r="X351" i="23"/>
  <c r="W351" i="23"/>
  <c r="V351" i="23"/>
  <c r="U351" i="23"/>
  <c r="X350" i="23"/>
  <c r="W350" i="23"/>
  <c r="V350" i="23"/>
  <c r="U350" i="23"/>
  <c r="X349" i="23"/>
  <c r="W349" i="23"/>
  <c r="V349" i="23"/>
  <c r="U349" i="23"/>
  <c r="X348" i="23"/>
  <c r="W348" i="23"/>
  <c r="V348" i="23"/>
  <c r="U348" i="23"/>
  <c r="X347" i="23"/>
  <c r="W347" i="23"/>
  <c r="V347" i="23"/>
  <c r="U347" i="23"/>
  <c r="X346" i="23"/>
  <c r="W346" i="23"/>
  <c r="V346" i="23"/>
  <c r="U346" i="23"/>
  <c r="X345" i="23"/>
  <c r="W345" i="23"/>
  <c r="V345" i="23"/>
  <c r="U345" i="23"/>
  <c r="X344" i="23"/>
  <c r="W344" i="23"/>
  <c r="V344" i="23"/>
  <c r="U344" i="23"/>
  <c r="X343" i="23"/>
  <c r="W343" i="23"/>
  <c r="V343" i="23"/>
  <c r="U343" i="23"/>
  <c r="X342" i="23"/>
  <c r="W342" i="23"/>
  <c r="V342" i="23"/>
  <c r="U342" i="23"/>
  <c r="X341" i="23"/>
  <c r="W341" i="23"/>
  <c r="V341" i="23"/>
  <c r="U341" i="23"/>
  <c r="X340" i="23"/>
  <c r="W340" i="23"/>
  <c r="V340" i="23"/>
  <c r="U340" i="23"/>
  <c r="X339" i="23"/>
  <c r="W339" i="23"/>
  <c r="V339" i="23"/>
  <c r="U339" i="23"/>
  <c r="X338" i="23"/>
  <c r="W338" i="23"/>
  <c r="V338" i="23"/>
  <c r="U338" i="23"/>
  <c r="X337" i="23"/>
  <c r="W337" i="23"/>
  <c r="V337" i="23"/>
  <c r="U337" i="23"/>
  <c r="X336" i="23"/>
  <c r="W336" i="23"/>
  <c r="V336" i="23"/>
  <c r="U336" i="23"/>
  <c r="X335" i="23"/>
  <c r="W335" i="23"/>
  <c r="V335" i="23"/>
  <c r="U335" i="23"/>
  <c r="X334" i="23"/>
  <c r="W334" i="23"/>
  <c r="V334" i="23"/>
  <c r="U334" i="23"/>
  <c r="X333" i="23"/>
  <c r="W333" i="23"/>
  <c r="V333" i="23"/>
  <c r="U333" i="23"/>
  <c r="X332" i="23"/>
  <c r="AB332" i="23" s="1"/>
  <c r="W332" i="23"/>
  <c r="AA332" i="23" s="1"/>
  <c r="V332" i="23"/>
  <c r="Z332" i="23" s="1"/>
  <c r="U332" i="23"/>
  <c r="Y332" i="23" s="1"/>
  <c r="AC332" i="23" s="1"/>
  <c r="X331" i="23"/>
  <c r="W331" i="23"/>
  <c r="V331" i="23"/>
  <c r="U331" i="23"/>
  <c r="X330" i="23"/>
  <c r="W330" i="23"/>
  <c r="V330" i="23"/>
  <c r="U330" i="23"/>
  <c r="X329" i="23"/>
  <c r="W329" i="23"/>
  <c r="V329" i="23"/>
  <c r="U329" i="23"/>
  <c r="X328" i="23"/>
  <c r="W328" i="23"/>
  <c r="V328" i="23"/>
  <c r="U328" i="23"/>
  <c r="X327" i="23"/>
  <c r="W327" i="23"/>
  <c r="V327" i="23"/>
  <c r="U327" i="23"/>
  <c r="X326" i="23"/>
  <c r="W326" i="23"/>
  <c r="V326" i="23"/>
  <c r="U326" i="23"/>
  <c r="X325" i="23"/>
  <c r="W325" i="23"/>
  <c r="V325" i="23"/>
  <c r="U325" i="23"/>
  <c r="X324" i="23"/>
  <c r="W324" i="23"/>
  <c r="V324" i="23"/>
  <c r="U324" i="23"/>
  <c r="X323" i="23"/>
  <c r="W323" i="23"/>
  <c r="V323" i="23"/>
  <c r="U323" i="23"/>
  <c r="X322" i="23"/>
  <c r="W322" i="23"/>
  <c r="V322" i="23"/>
  <c r="U322" i="23"/>
  <c r="X321" i="23"/>
  <c r="W321" i="23"/>
  <c r="V321" i="23"/>
  <c r="U321" i="23"/>
  <c r="X320" i="23"/>
  <c r="W320" i="23"/>
  <c r="V320" i="23"/>
  <c r="U320" i="23"/>
  <c r="X319" i="23"/>
  <c r="W319" i="23"/>
  <c r="V319" i="23"/>
  <c r="U319" i="23"/>
  <c r="X318" i="23"/>
  <c r="W318" i="23"/>
  <c r="V318" i="23"/>
  <c r="U318" i="23"/>
  <c r="X317" i="23"/>
  <c r="W317" i="23"/>
  <c r="V317" i="23"/>
  <c r="U317" i="23"/>
  <c r="X316" i="23"/>
  <c r="W316" i="23"/>
  <c r="V316" i="23"/>
  <c r="U316" i="23"/>
  <c r="X315" i="23"/>
  <c r="W315" i="23"/>
  <c r="V315" i="23"/>
  <c r="U315" i="23"/>
  <c r="X314" i="23"/>
  <c r="W314" i="23"/>
  <c r="V314" i="23"/>
  <c r="U314" i="23"/>
  <c r="X313" i="23"/>
  <c r="W313" i="23"/>
  <c r="V313" i="23"/>
  <c r="U313" i="23"/>
  <c r="X312" i="23"/>
  <c r="AB312" i="23" s="1"/>
  <c r="W312" i="23"/>
  <c r="AA312" i="23" s="1"/>
  <c r="V312" i="23"/>
  <c r="Z312" i="23" s="1"/>
  <c r="U312" i="23"/>
  <c r="Y312" i="23" s="1"/>
  <c r="AC312" i="23" s="1"/>
  <c r="X311" i="23"/>
  <c r="W311" i="23"/>
  <c r="V311" i="23"/>
  <c r="U311" i="23"/>
  <c r="X310" i="23"/>
  <c r="W310" i="23"/>
  <c r="V310" i="23"/>
  <c r="U310" i="23"/>
  <c r="X309" i="23"/>
  <c r="W309" i="23"/>
  <c r="V309" i="23"/>
  <c r="U309" i="23"/>
  <c r="X308" i="23"/>
  <c r="W308" i="23"/>
  <c r="V308" i="23"/>
  <c r="U308" i="23"/>
  <c r="X307" i="23"/>
  <c r="W307" i="23"/>
  <c r="V307" i="23"/>
  <c r="U307" i="23"/>
  <c r="X306" i="23"/>
  <c r="W306" i="23"/>
  <c r="V306" i="23"/>
  <c r="U306" i="23"/>
  <c r="X305" i="23"/>
  <c r="W305" i="23"/>
  <c r="V305" i="23"/>
  <c r="U305" i="23"/>
  <c r="X304" i="23"/>
  <c r="W304" i="23"/>
  <c r="V304" i="23"/>
  <c r="U304" i="23"/>
  <c r="X303" i="23"/>
  <c r="W303" i="23"/>
  <c r="V303" i="23"/>
  <c r="U303" i="23"/>
  <c r="X302" i="23"/>
  <c r="W302" i="23"/>
  <c r="V302" i="23"/>
  <c r="U302" i="23"/>
  <c r="X301" i="23"/>
  <c r="W301" i="23"/>
  <c r="V301" i="23"/>
  <c r="U301" i="23"/>
  <c r="X300" i="23"/>
  <c r="W300" i="23"/>
  <c r="V300" i="23"/>
  <c r="U300" i="23"/>
  <c r="X299" i="23"/>
  <c r="W299" i="23"/>
  <c r="V299" i="23"/>
  <c r="U299" i="23"/>
  <c r="X298" i="23"/>
  <c r="W298" i="23"/>
  <c r="V298" i="23"/>
  <c r="U298" i="23"/>
  <c r="X297" i="23"/>
  <c r="W297" i="23"/>
  <c r="V297" i="23"/>
  <c r="U297" i="23"/>
  <c r="X296" i="23"/>
  <c r="W296" i="23"/>
  <c r="V296" i="23"/>
  <c r="U296" i="23"/>
  <c r="X295" i="23"/>
  <c r="W295" i="23"/>
  <c r="V295" i="23"/>
  <c r="U295" i="23"/>
  <c r="X294" i="23"/>
  <c r="W294" i="23"/>
  <c r="V294" i="23"/>
  <c r="U294" i="23"/>
  <c r="X293" i="23"/>
  <c r="W293" i="23"/>
  <c r="V293" i="23"/>
  <c r="U293" i="23"/>
  <c r="X292" i="23"/>
  <c r="AB292" i="23" s="1"/>
  <c r="W292" i="23"/>
  <c r="AA292" i="23" s="1"/>
  <c r="V292" i="23"/>
  <c r="Z292" i="23" s="1"/>
  <c r="U292" i="23"/>
  <c r="Y292" i="23" s="1"/>
  <c r="AC292" i="23" s="1"/>
  <c r="X291" i="23"/>
  <c r="W291" i="23"/>
  <c r="V291" i="23"/>
  <c r="U291" i="23"/>
  <c r="X290" i="23"/>
  <c r="W290" i="23"/>
  <c r="V290" i="23"/>
  <c r="U290" i="23"/>
  <c r="X289" i="23"/>
  <c r="W289" i="23"/>
  <c r="V289" i="23"/>
  <c r="U289" i="23"/>
  <c r="X288" i="23"/>
  <c r="W288" i="23"/>
  <c r="V288" i="23"/>
  <c r="U288" i="23"/>
  <c r="X287" i="23"/>
  <c r="W287" i="23"/>
  <c r="V287" i="23"/>
  <c r="U287" i="23"/>
  <c r="X286" i="23"/>
  <c r="W286" i="23"/>
  <c r="V286" i="23"/>
  <c r="U286" i="23"/>
  <c r="X285" i="23"/>
  <c r="W285" i="23"/>
  <c r="V285" i="23"/>
  <c r="U285" i="23"/>
  <c r="X284" i="23"/>
  <c r="W284" i="23"/>
  <c r="V284" i="23"/>
  <c r="U284" i="23"/>
  <c r="X283" i="23"/>
  <c r="W283" i="23"/>
  <c r="V283" i="23"/>
  <c r="U283" i="23"/>
  <c r="X282" i="23"/>
  <c r="W282" i="23"/>
  <c r="V282" i="23"/>
  <c r="U282" i="23"/>
  <c r="X281" i="23"/>
  <c r="W281" i="23"/>
  <c r="V281" i="23"/>
  <c r="U281" i="23"/>
  <c r="X280" i="23"/>
  <c r="W280" i="23"/>
  <c r="V280" i="23"/>
  <c r="U280" i="23"/>
  <c r="X279" i="23"/>
  <c r="W279" i="23"/>
  <c r="V279" i="23"/>
  <c r="U279" i="23"/>
  <c r="X278" i="23"/>
  <c r="W278" i="23"/>
  <c r="V278" i="23"/>
  <c r="U278" i="23"/>
  <c r="X277" i="23"/>
  <c r="W277" i="23"/>
  <c r="V277" i="23"/>
  <c r="U277" i="23"/>
  <c r="X276" i="23"/>
  <c r="W276" i="23"/>
  <c r="V276" i="23"/>
  <c r="U276" i="23"/>
  <c r="X275" i="23"/>
  <c r="W275" i="23"/>
  <c r="V275" i="23"/>
  <c r="U275" i="23"/>
  <c r="X274" i="23"/>
  <c r="W274" i="23"/>
  <c r="V274" i="23"/>
  <c r="U274" i="23"/>
  <c r="X273" i="23"/>
  <c r="W273" i="23"/>
  <c r="V273" i="23"/>
  <c r="U273" i="23"/>
  <c r="X272" i="23"/>
  <c r="AB272" i="23" s="1"/>
  <c r="W272" i="23"/>
  <c r="AA272" i="23" s="1"/>
  <c r="V272" i="23"/>
  <c r="Z272" i="23" s="1"/>
  <c r="U272" i="23"/>
  <c r="Y272" i="23" s="1"/>
  <c r="AC272" i="23" s="1"/>
  <c r="X271" i="23"/>
  <c r="W271" i="23"/>
  <c r="V271" i="23"/>
  <c r="U271" i="23"/>
  <c r="X270" i="23"/>
  <c r="W270" i="23"/>
  <c r="V270" i="23"/>
  <c r="U270" i="23"/>
  <c r="X269" i="23"/>
  <c r="W269" i="23"/>
  <c r="V269" i="23"/>
  <c r="U269" i="23"/>
  <c r="X268" i="23"/>
  <c r="W268" i="23"/>
  <c r="V268" i="23"/>
  <c r="U268" i="23"/>
  <c r="X267" i="23"/>
  <c r="W267" i="23"/>
  <c r="V267" i="23"/>
  <c r="U267" i="23"/>
  <c r="X266" i="23"/>
  <c r="W266" i="23"/>
  <c r="V266" i="23"/>
  <c r="U266" i="23"/>
  <c r="X265" i="23"/>
  <c r="W265" i="23"/>
  <c r="V265" i="23"/>
  <c r="U265" i="23"/>
  <c r="X264" i="23"/>
  <c r="W264" i="23"/>
  <c r="V264" i="23"/>
  <c r="U264" i="23"/>
  <c r="X263" i="23"/>
  <c r="W263" i="23"/>
  <c r="V263" i="23"/>
  <c r="U263" i="23"/>
  <c r="X262" i="23"/>
  <c r="W262" i="23"/>
  <c r="V262" i="23"/>
  <c r="U262" i="23"/>
  <c r="X261" i="23"/>
  <c r="W261" i="23"/>
  <c r="V261" i="23"/>
  <c r="U261" i="23"/>
  <c r="X260" i="23"/>
  <c r="W260" i="23"/>
  <c r="V260" i="23"/>
  <c r="U260" i="23"/>
  <c r="X259" i="23"/>
  <c r="W259" i="23"/>
  <c r="V259" i="23"/>
  <c r="U259" i="23"/>
  <c r="X258" i="23"/>
  <c r="W258" i="23"/>
  <c r="V258" i="23"/>
  <c r="U258" i="23"/>
  <c r="X257" i="23"/>
  <c r="W257" i="23"/>
  <c r="V257" i="23"/>
  <c r="U257" i="23"/>
  <c r="X256" i="23"/>
  <c r="W256" i="23"/>
  <c r="V256" i="23"/>
  <c r="U256" i="23"/>
  <c r="X255" i="23"/>
  <c r="W255" i="23"/>
  <c r="V255" i="23"/>
  <c r="U255" i="23"/>
  <c r="X254" i="23"/>
  <c r="W254" i="23"/>
  <c r="V254" i="23"/>
  <c r="U254" i="23"/>
  <c r="X253" i="23"/>
  <c r="W253" i="23"/>
  <c r="V253" i="23"/>
  <c r="U253" i="23"/>
  <c r="X252" i="23"/>
  <c r="AB252" i="23" s="1"/>
  <c r="W252" i="23"/>
  <c r="AA252" i="23" s="1"/>
  <c r="V252" i="23"/>
  <c r="Z252" i="23" s="1"/>
  <c r="U252" i="23"/>
  <c r="Y252" i="23" s="1"/>
  <c r="AC252" i="23" s="1"/>
  <c r="X251" i="23"/>
  <c r="W251" i="23"/>
  <c r="V251" i="23"/>
  <c r="U251" i="23"/>
  <c r="X250" i="23"/>
  <c r="W250" i="23"/>
  <c r="V250" i="23"/>
  <c r="U250" i="23"/>
  <c r="X249" i="23"/>
  <c r="W249" i="23"/>
  <c r="V249" i="23"/>
  <c r="U249" i="23"/>
  <c r="X248" i="23"/>
  <c r="W248" i="23"/>
  <c r="V248" i="23"/>
  <c r="U248" i="23"/>
  <c r="X247" i="23"/>
  <c r="W247" i="23"/>
  <c r="V247" i="23"/>
  <c r="U247" i="23"/>
  <c r="X246" i="23"/>
  <c r="W246" i="23"/>
  <c r="V246" i="23"/>
  <c r="U246" i="23"/>
  <c r="X245" i="23"/>
  <c r="W245" i="23"/>
  <c r="V245" i="23"/>
  <c r="U245" i="23"/>
  <c r="X244" i="23"/>
  <c r="W244" i="23"/>
  <c r="V244" i="23"/>
  <c r="U244" i="23"/>
  <c r="X243" i="23"/>
  <c r="W243" i="23"/>
  <c r="V243" i="23"/>
  <c r="U243" i="23"/>
  <c r="X242" i="23"/>
  <c r="W242" i="23"/>
  <c r="V242" i="23"/>
  <c r="U242" i="23"/>
  <c r="X241" i="23"/>
  <c r="W241" i="23"/>
  <c r="V241" i="23"/>
  <c r="U241" i="23"/>
  <c r="X240" i="23"/>
  <c r="W240" i="23"/>
  <c r="V240" i="23"/>
  <c r="U240" i="23"/>
  <c r="X239" i="23"/>
  <c r="W239" i="23"/>
  <c r="V239" i="23"/>
  <c r="U239" i="23"/>
  <c r="X238" i="23"/>
  <c r="W238" i="23"/>
  <c r="V238" i="23"/>
  <c r="U238" i="23"/>
  <c r="X237" i="23"/>
  <c r="W237" i="23"/>
  <c r="V237" i="23"/>
  <c r="U237" i="23"/>
  <c r="X236" i="23"/>
  <c r="W236" i="23"/>
  <c r="V236" i="23"/>
  <c r="U236" i="23"/>
  <c r="X235" i="23"/>
  <c r="W235" i="23"/>
  <c r="V235" i="23"/>
  <c r="U235" i="23"/>
  <c r="X234" i="23"/>
  <c r="W234" i="23"/>
  <c r="V234" i="23"/>
  <c r="U234" i="23"/>
  <c r="X233" i="23"/>
  <c r="W233" i="23"/>
  <c r="V233" i="23"/>
  <c r="U233" i="23"/>
  <c r="X232" i="23"/>
  <c r="AB232" i="23" s="1"/>
  <c r="W232" i="23"/>
  <c r="AA232" i="23" s="1"/>
  <c r="V232" i="23"/>
  <c r="Z232" i="23" s="1"/>
  <c r="U232" i="23"/>
  <c r="Y232" i="23" s="1"/>
  <c r="AC232" i="23" s="1"/>
  <c r="X231" i="23"/>
  <c r="W231" i="23"/>
  <c r="V231" i="23"/>
  <c r="U231" i="23"/>
  <c r="X230" i="23"/>
  <c r="W230" i="23"/>
  <c r="V230" i="23"/>
  <c r="U230" i="23"/>
  <c r="X229" i="23"/>
  <c r="W229" i="23"/>
  <c r="V229" i="23"/>
  <c r="U229" i="23"/>
  <c r="X228" i="23"/>
  <c r="W228" i="23"/>
  <c r="V228" i="23"/>
  <c r="U228" i="23"/>
  <c r="X227" i="23"/>
  <c r="W227" i="23"/>
  <c r="V227" i="23"/>
  <c r="U227" i="23"/>
  <c r="X226" i="23"/>
  <c r="W226" i="23"/>
  <c r="V226" i="23"/>
  <c r="U226" i="23"/>
  <c r="X225" i="23"/>
  <c r="W225" i="23"/>
  <c r="V225" i="23"/>
  <c r="U225" i="23"/>
  <c r="X224" i="23"/>
  <c r="W224" i="23"/>
  <c r="V224" i="23"/>
  <c r="U224" i="23"/>
  <c r="X223" i="23"/>
  <c r="W223" i="23"/>
  <c r="V223" i="23"/>
  <c r="U223" i="23"/>
  <c r="X222" i="23"/>
  <c r="W222" i="23"/>
  <c r="V222" i="23"/>
  <c r="U222" i="23"/>
  <c r="X221" i="23"/>
  <c r="W221" i="23"/>
  <c r="V221" i="23"/>
  <c r="U221" i="23"/>
  <c r="X220" i="23"/>
  <c r="W220" i="23"/>
  <c r="V220" i="23"/>
  <c r="U220" i="23"/>
  <c r="X219" i="23"/>
  <c r="W219" i="23"/>
  <c r="V219" i="23"/>
  <c r="U219" i="23"/>
  <c r="X218" i="23"/>
  <c r="W218" i="23"/>
  <c r="V218" i="23"/>
  <c r="U218" i="23"/>
  <c r="X217" i="23"/>
  <c r="W217" i="23"/>
  <c r="V217" i="23"/>
  <c r="U217" i="23"/>
  <c r="X216" i="23"/>
  <c r="W216" i="23"/>
  <c r="V216" i="23"/>
  <c r="U216" i="23"/>
  <c r="X215" i="23"/>
  <c r="W215" i="23"/>
  <c r="V215" i="23"/>
  <c r="U215" i="23"/>
  <c r="X214" i="23"/>
  <c r="W214" i="23"/>
  <c r="V214" i="23"/>
  <c r="U214" i="23"/>
  <c r="X213" i="23"/>
  <c r="W213" i="23"/>
  <c r="V213" i="23"/>
  <c r="U213" i="23"/>
  <c r="X212" i="23"/>
  <c r="AB212" i="23" s="1"/>
  <c r="W212" i="23"/>
  <c r="AA212" i="23" s="1"/>
  <c r="V212" i="23"/>
  <c r="Z212" i="23" s="1"/>
  <c r="U212" i="23"/>
  <c r="Y212" i="23" s="1"/>
  <c r="AC212" i="23" s="1"/>
  <c r="X211" i="23"/>
  <c r="W211" i="23"/>
  <c r="V211" i="23"/>
  <c r="U211" i="23"/>
  <c r="X210" i="23"/>
  <c r="W210" i="23"/>
  <c r="V210" i="23"/>
  <c r="U210" i="23"/>
  <c r="X209" i="23"/>
  <c r="W209" i="23"/>
  <c r="V209" i="23"/>
  <c r="U209" i="23"/>
  <c r="X208" i="23"/>
  <c r="W208" i="23"/>
  <c r="V208" i="23"/>
  <c r="U208" i="23"/>
  <c r="X207" i="23"/>
  <c r="W207" i="23"/>
  <c r="V207" i="23"/>
  <c r="U207" i="23"/>
  <c r="X206" i="23"/>
  <c r="W206" i="23"/>
  <c r="V206" i="23"/>
  <c r="U206" i="23"/>
  <c r="X205" i="23"/>
  <c r="W205" i="23"/>
  <c r="V205" i="23"/>
  <c r="U205" i="23"/>
  <c r="X204" i="23"/>
  <c r="W204" i="23"/>
  <c r="V204" i="23"/>
  <c r="U204" i="23"/>
  <c r="X203" i="23"/>
  <c r="W203" i="23"/>
  <c r="V203" i="23"/>
  <c r="U203" i="23"/>
  <c r="X202" i="23"/>
  <c r="W202" i="23"/>
  <c r="V202" i="23"/>
  <c r="U202" i="23"/>
  <c r="X201" i="23"/>
  <c r="W201" i="23"/>
  <c r="V201" i="23"/>
  <c r="U201" i="23"/>
  <c r="X200" i="23"/>
  <c r="W200" i="23"/>
  <c r="V200" i="23"/>
  <c r="U200" i="23"/>
  <c r="X199" i="23"/>
  <c r="W199" i="23"/>
  <c r="V199" i="23"/>
  <c r="U199" i="23"/>
  <c r="X198" i="23"/>
  <c r="W198" i="23"/>
  <c r="V198" i="23"/>
  <c r="U198" i="23"/>
  <c r="X197" i="23"/>
  <c r="W197" i="23"/>
  <c r="V197" i="23"/>
  <c r="U197" i="23"/>
  <c r="X196" i="23"/>
  <c r="W196" i="23"/>
  <c r="V196" i="23"/>
  <c r="U196" i="23"/>
  <c r="X195" i="23"/>
  <c r="W195" i="23"/>
  <c r="V195" i="23"/>
  <c r="U195" i="23"/>
  <c r="X194" i="23"/>
  <c r="W194" i="23"/>
  <c r="V194" i="23"/>
  <c r="U194" i="23"/>
  <c r="X193" i="23"/>
  <c r="W193" i="23"/>
  <c r="V193" i="23"/>
  <c r="U193" i="23"/>
  <c r="X192" i="23"/>
  <c r="AB192" i="23" s="1"/>
  <c r="W192" i="23"/>
  <c r="AA192" i="23" s="1"/>
  <c r="V192" i="23"/>
  <c r="Z192" i="23" s="1"/>
  <c r="U192" i="23"/>
  <c r="Y192" i="23" s="1"/>
  <c r="AC192" i="23" s="1"/>
  <c r="X191" i="23"/>
  <c r="W191" i="23"/>
  <c r="V191" i="23"/>
  <c r="U191" i="23"/>
  <c r="X190" i="23"/>
  <c r="W190" i="23"/>
  <c r="V190" i="23"/>
  <c r="U190" i="23"/>
  <c r="X189" i="23"/>
  <c r="W189" i="23"/>
  <c r="V189" i="23"/>
  <c r="U189" i="23"/>
  <c r="X188" i="23"/>
  <c r="W188" i="23"/>
  <c r="V188" i="23"/>
  <c r="U188" i="23"/>
  <c r="X187" i="23"/>
  <c r="W187" i="23"/>
  <c r="V187" i="23"/>
  <c r="U187" i="23"/>
  <c r="X186" i="23"/>
  <c r="W186" i="23"/>
  <c r="V186" i="23"/>
  <c r="U186" i="23"/>
  <c r="X185" i="23"/>
  <c r="W185" i="23"/>
  <c r="V185" i="23"/>
  <c r="U185" i="23"/>
  <c r="X184" i="23"/>
  <c r="W184" i="23"/>
  <c r="V184" i="23"/>
  <c r="U184" i="23"/>
  <c r="X183" i="23"/>
  <c r="W183" i="23"/>
  <c r="V183" i="23"/>
  <c r="U183" i="23"/>
  <c r="X182" i="23"/>
  <c r="W182" i="23"/>
  <c r="V182" i="23"/>
  <c r="U182" i="23"/>
  <c r="X181" i="23"/>
  <c r="W181" i="23"/>
  <c r="V181" i="23"/>
  <c r="U181" i="23"/>
  <c r="X180" i="23"/>
  <c r="W180" i="23"/>
  <c r="V180" i="23"/>
  <c r="U180" i="23"/>
  <c r="X179" i="23"/>
  <c r="W179" i="23"/>
  <c r="V179" i="23"/>
  <c r="U179" i="23"/>
  <c r="X178" i="23"/>
  <c r="W178" i="23"/>
  <c r="V178" i="23"/>
  <c r="U178" i="23"/>
  <c r="X177" i="23"/>
  <c r="W177" i="23"/>
  <c r="V177" i="23"/>
  <c r="U177" i="23"/>
  <c r="X176" i="23"/>
  <c r="W176" i="23"/>
  <c r="V176" i="23"/>
  <c r="U176" i="23"/>
  <c r="X175" i="23"/>
  <c r="W175" i="23"/>
  <c r="V175" i="23"/>
  <c r="U175" i="23"/>
  <c r="X174" i="23"/>
  <c r="W174" i="23"/>
  <c r="V174" i="23"/>
  <c r="U174" i="23"/>
  <c r="X173" i="23"/>
  <c r="W173" i="23"/>
  <c r="V173" i="23"/>
  <c r="U173" i="23"/>
  <c r="X172" i="23"/>
  <c r="AB172" i="23" s="1"/>
  <c r="W172" i="23"/>
  <c r="AA172" i="23" s="1"/>
  <c r="V172" i="23"/>
  <c r="Z172" i="23" s="1"/>
  <c r="U172" i="23"/>
  <c r="Y172" i="23" s="1"/>
  <c r="AC172" i="23" s="1"/>
  <c r="X171" i="23"/>
  <c r="W171" i="23"/>
  <c r="V171" i="23"/>
  <c r="U171" i="23"/>
  <c r="X170" i="23"/>
  <c r="W170" i="23"/>
  <c r="V170" i="23"/>
  <c r="U170" i="23"/>
  <c r="X169" i="23"/>
  <c r="W169" i="23"/>
  <c r="V169" i="23"/>
  <c r="U169" i="23"/>
  <c r="X168" i="23"/>
  <c r="W168" i="23"/>
  <c r="V168" i="23"/>
  <c r="U168" i="23"/>
  <c r="X167" i="23"/>
  <c r="W167" i="23"/>
  <c r="V167" i="23"/>
  <c r="U167" i="23"/>
  <c r="X166" i="23"/>
  <c r="W166" i="23"/>
  <c r="V166" i="23"/>
  <c r="U166" i="23"/>
  <c r="X165" i="23"/>
  <c r="W165" i="23"/>
  <c r="V165" i="23"/>
  <c r="U165" i="23"/>
  <c r="X164" i="23"/>
  <c r="W164" i="23"/>
  <c r="V164" i="23"/>
  <c r="U164" i="23"/>
  <c r="X163" i="23"/>
  <c r="W163" i="23"/>
  <c r="V163" i="23"/>
  <c r="U163" i="23"/>
  <c r="X162" i="23"/>
  <c r="W162" i="23"/>
  <c r="V162" i="23"/>
  <c r="U162" i="23"/>
  <c r="X161" i="23"/>
  <c r="W161" i="23"/>
  <c r="V161" i="23"/>
  <c r="U161" i="23"/>
  <c r="X160" i="23"/>
  <c r="W160" i="23"/>
  <c r="V160" i="23"/>
  <c r="U160" i="23"/>
  <c r="X159" i="23"/>
  <c r="W159" i="23"/>
  <c r="V159" i="23"/>
  <c r="U159" i="23"/>
  <c r="X158" i="23"/>
  <c r="W158" i="23"/>
  <c r="V158" i="23"/>
  <c r="U158" i="23"/>
  <c r="X157" i="23"/>
  <c r="W157" i="23"/>
  <c r="V157" i="23"/>
  <c r="U157" i="23"/>
  <c r="X156" i="23"/>
  <c r="W156" i="23"/>
  <c r="V156" i="23"/>
  <c r="U156" i="23"/>
  <c r="X155" i="23"/>
  <c r="W155" i="23"/>
  <c r="V155" i="23"/>
  <c r="U155" i="23"/>
  <c r="X154" i="23"/>
  <c r="W154" i="23"/>
  <c r="V154" i="23"/>
  <c r="U154" i="23"/>
  <c r="X153" i="23"/>
  <c r="W153" i="23"/>
  <c r="V153" i="23"/>
  <c r="U153" i="23"/>
  <c r="X152" i="23"/>
  <c r="AB152" i="23" s="1"/>
  <c r="W152" i="23"/>
  <c r="AA152" i="23" s="1"/>
  <c r="V152" i="23"/>
  <c r="Z152" i="23" s="1"/>
  <c r="U152" i="23"/>
  <c r="Y152" i="23" s="1"/>
  <c r="AC152" i="23" s="1"/>
  <c r="X151" i="23"/>
  <c r="W151" i="23"/>
  <c r="V151" i="23"/>
  <c r="U151" i="23"/>
  <c r="X150" i="23"/>
  <c r="W150" i="23"/>
  <c r="V150" i="23"/>
  <c r="U150" i="23"/>
  <c r="X149" i="23"/>
  <c r="W149" i="23"/>
  <c r="V149" i="23"/>
  <c r="U149" i="23"/>
  <c r="X148" i="23"/>
  <c r="W148" i="23"/>
  <c r="V148" i="23"/>
  <c r="U148" i="23"/>
  <c r="X147" i="23"/>
  <c r="W147" i="23"/>
  <c r="V147" i="23"/>
  <c r="U147" i="23"/>
  <c r="X146" i="23"/>
  <c r="W146" i="23"/>
  <c r="V146" i="23"/>
  <c r="U146" i="23"/>
  <c r="X145" i="23"/>
  <c r="W145" i="23"/>
  <c r="V145" i="23"/>
  <c r="U145" i="23"/>
  <c r="X144" i="23"/>
  <c r="W144" i="23"/>
  <c r="V144" i="23"/>
  <c r="U144" i="23"/>
  <c r="X143" i="23"/>
  <c r="W143" i="23"/>
  <c r="V143" i="23"/>
  <c r="U143" i="23"/>
  <c r="X142" i="23"/>
  <c r="W142" i="23"/>
  <c r="V142" i="23"/>
  <c r="U142" i="23"/>
  <c r="X141" i="23"/>
  <c r="W141" i="23"/>
  <c r="V141" i="23"/>
  <c r="U141" i="23"/>
  <c r="X140" i="23"/>
  <c r="W140" i="23"/>
  <c r="V140" i="23"/>
  <c r="U140" i="23"/>
  <c r="X139" i="23"/>
  <c r="W139" i="23"/>
  <c r="V139" i="23"/>
  <c r="U139" i="23"/>
  <c r="X138" i="23"/>
  <c r="W138" i="23"/>
  <c r="V138" i="23"/>
  <c r="U138" i="23"/>
  <c r="X137" i="23"/>
  <c r="W137" i="23"/>
  <c r="V137" i="23"/>
  <c r="U137" i="23"/>
  <c r="X136" i="23"/>
  <c r="W136" i="23"/>
  <c r="V136" i="23"/>
  <c r="U136" i="23"/>
  <c r="X135" i="23"/>
  <c r="W135" i="23"/>
  <c r="V135" i="23"/>
  <c r="U135" i="23"/>
  <c r="X134" i="23"/>
  <c r="W134" i="23"/>
  <c r="V134" i="23"/>
  <c r="U134" i="23"/>
  <c r="X133" i="23"/>
  <c r="W133" i="23"/>
  <c r="V133" i="23"/>
  <c r="U133" i="23"/>
  <c r="X132" i="23"/>
  <c r="AB132" i="23" s="1"/>
  <c r="W132" i="23"/>
  <c r="AA132" i="23" s="1"/>
  <c r="V132" i="23"/>
  <c r="Z132" i="23" s="1"/>
  <c r="U132" i="23"/>
  <c r="Y132" i="23" s="1"/>
  <c r="AC132" i="23" s="1"/>
  <c r="X131" i="23"/>
  <c r="W131" i="23"/>
  <c r="V131" i="23"/>
  <c r="U131" i="23"/>
  <c r="X130" i="23"/>
  <c r="W130" i="23"/>
  <c r="V130" i="23"/>
  <c r="U130" i="23"/>
  <c r="X129" i="23"/>
  <c r="W129" i="23"/>
  <c r="V129" i="23"/>
  <c r="U129" i="23"/>
  <c r="X128" i="23"/>
  <c r="W128" i="23"/>
  <c r="V128" i="23"/>
  <c r="U128" i="23"/>
  <c r="X127" i="23"/>
  <c r="W127" i="23"/>
  <c r="V127" i="23"/>
  <c r="U127" i="23"/>
  <c r="X126" i="23"/>
  <c r="W126" i="23"/>
  <c r="V126" i="23"/>
  <c r="U126" i="23"/>
  <c r="X125" i="23"/>
  <c r="W125" i="23"/>
  <c r="V125" i="23"/>
  <c r="U125" i="23"/>
  <c r="X124" i="23"/>
  <c r="W124" i="23"/>
  <c r="V124" i="23"/>
  <c r="U124" i="23"/>
  <c r="X123" i="23"/>
  <c r="W123" i="23"/>
  <c r="V123" i="23"/>
  <c r="U123" i="23"/>
  <c r="X122" i="23"/>
  <c r="W122" i="23"/>
  <c r="V122" i="23"/>
  <c r="U122" i="23"/>
  <c r="X121" i="23"/>
  <c r="W121" i="23"/>
  <c r="V121" i="23"/>
  <c r="U121" i="23"/>
  <c r="X120" i="23"/>
  <c r="W120" i="23"/>
  <c r="V120" i="23"/>
  <c r="U120" i="23"/>
  <c r="X119" i="23"/>
  <c r="W119" i="23"/>
  <c r="V119" i="23"/>
  <c r="U119" i="23"/>
  <c r="X118" i="23"/>
  <c r="W118" i="23"/>
  <c r="V118" i="23"/>
  <c r="U118" i="23"/>
  <c r="X117" i="23"/>
  <c r="W117" i="23"/>
  <c r="V117" i="23"/>
  <c r="U117" i="23"/>
  <c r="X116" i="23"/>
  <c r="W116" i="23"/>
  <c r="V116" i="23"/>
  <c r="U116" i="23"/>
  <c r="X115" i="23"/>
  <c r="W115" i="23"/>
  <c r="V115" i="23"/>
  <c r="U115" i="23"/>
  <c r="X114" i="23"/>
  <c r="W114" i="23"/>
  <c r="V114" i="23"/>
  <c r="U114" i="23"/>
  <c r="X113" i="23"/>
  <c r="W113" i="23"/>
  <c r="V113" i="23"/>
  <c r="U113" i="23"/>
  <c r="X112" i="23"/>
  <c r="AB112" i="23" s="1"/>
  <c r="W112" i="23"/>
  <c r="AA112" i="23" s="1"/>
  <c r="V112" i="23"/>
  <c r="Z112" i="23" s="1"/>
  <c r="U112" i="23"/>
  <c r="Y112" i="23" s="1"/>
  <c r="AC112" i="23" s="1"/>
  <c r="X111" i="23"/>
  <c r="W111" i="23"/>
  <c r="V111" i="23"/>
  <c r="U111" i="23"/>
  <c r="X110" i="23"/>
  <c r="W110" i="23"/>
  <c r="V110" i="23"/>
  <c r="U110" i="23"/>
  <c r="X109" i="23"/>
  <c r="W109" i="23"/>
  <c r="V109" i="23"/>
  <c r="U109" i="23"/>
  <c r="X108" i="23"/>
  <c r="W108" i="23"/>
  <c r="V108" i="23"/>
  <c r="U108" i="23"/>
  <c r="X107" i="23"/>
  <c r="W107" i="23"/>
  <c r="V107" i="23"/>
  <c r="U107" i="23"/>
  <c r="X106" i="23"/>
  <c r="W106" i="23"/>
  <c r="V106" i="23"/>
  <c r="U106" i="23"/>
  <c r="X105" i="23"/>
  <c r="W105" i="23"/>
  <c r="V105" i="23"/>
  <c r="U105" i="23"/>
  <c r="X104" i="23"/>
  <c r="W104" i="23"/>
  <c r="V104" i="23"/>
  <c r="U104" i="23"/>
  <c r="X103" i="23"/>
  <c r="W103" i="23"/>
  <c r="V103" i="23"/>
  <c r="U103" i="23"/>
  <c r="X102" i="23"/>
  <c r="W102" i="23"/>
  <c r="V102" i="23"/>
  <c r="U102" i="23"/>
  <c r="X101" i="23"/>
  <c r="W101" i="23"/>
  <c r="V101" i="23"/>
  <c r="U101" i="23"/>
  <c r="X100" i="23"/>
  <c r="W100" i="23"/>
  <c r="V100" i="23"/>
  <c r="U100" i="23"/>
  <c r="X99" i="23"/>
  <c r="W99" i="23"/>
  <c r="V99" i="23"/>
  <c r="U99" i="23"/>
  <c r="X98" i="23"/>
  <c r="W98" i="23"/>
  <c r="V98" i="23"/>
  <c r="U98" i="23"/>
  <c r="X97" i="23"/>
  <c r="W97" i="23"/>
  <c r="V97" i="23"/>
  <c r="U97" i="23"/>
  <c r="X96" i="23"/>
  <c r="W96" i="23"/>
  <c r="V96" i="23"/>
  <c r="U96" i="23"/>
  <c r="X95" i="23"/>
  <c r="W95" i="23"/>
  <c r="V95" i="23"/>
  <c r="U95" i="23"/>
  <c r="X94" i="23"/>
  <c r="W94" i="23"/>
  <c r="V94" i="23"/>
  <c r="U94" i="23"/>
  <c r="X93" i="23"/>
  <c r="W93" i="23"/>
  <c r="V93" i="23"/>
  <c r="U93" i="23"/>
  <c r="X92" i="23"/>
  <c r="AB92" i="23" s="1"/>
  <c r="W92" i="23"/>
  <c r="AA92" i="23" s="1"/>
  <c r="V92" i="23"/>
  <c r="Z92" i="23" s="1"/>
  <c r="U92" i="23"/>
  <c r="Y92" i="23" s="1"/>
  <c r="X91" i="23"/>
  <c r="W91" i="23"/>
  <c r="V91" i="23"/>
  <c r="U91" i="23"/>
  <c r="X90" i="23"/>
  <c r="W90" i="23"/>
  <c r="V90" i="23"/>
  <c r="U90" i="23"/>
  <c r="X89" i="23"/>
  <c r="W89" i="23"/>
  <c r="V89" i="23"/>
  <c r="U89" i="23"/>
  <c r="X88" i="23"/>
  <c r="W88" i="23"/>
  <c r="V88" i="23"/>
  <c r="U88" i="23"/>
  <c r="X87" i="23"/>
  <c r="W87" i="23"/>
  <c r="V87" i="23"/>
  <c r="U87" i="23"/>
  <c r="X86" i="23"/>
  <c r="W86" i="23"/>
  <c r="V86" i="23"/>
  <c r="U86" i="23"/>
  <c r="X85" i="23"/>
  <c r="W85" i="23"/>
  <c r="V85" i="23"/>
  <c r="U85" i="23"/>
  <c r="X84" i="23"/>
  <c r="W84" i="23"/>
  <c r="V84" i="23"/>
  <c r="U84" i="23"/>
  <c r="X83" i="23"/>
  <c r="W83" i="23"/>
  <c r="V83" i="23"/>
  <c r="U83" i="23"/>
  <c r="X82" i="23"/>
  <c r="W82" i="23"/>
  <c r="V82" i="23"/>
  <c r="U82" i="23"/>
  <c r="X81" i="23"/>
  <c r="W81" i="23"/>
  <c r="V81" i="23"/>
  <c r="U81" i="23"/>
  <c r="X80" i="23"/>
  <c r="W80" i="23"/>
  <c r="V80" i="23"/>
  <c r="U80" i="23"/>
  <c r="X79" i="23"/>
  <c r="W79" i="23"/>
  <c r="V79" i="23"/>
  <c r="U79" i="23"/>
  <c r="X78" i="23"/>
  <c r="W78" i="23"/>
  <c r="V78" i="23"/>
  <c r="U78" i="23"/>
  <c r="X77" i="23"/>
  <c r="W77" i="23"/>
  <c r="V77" i="23"/>
  <c r="U77" i="23"/>
  <c r="X76" i="23"/>
  <c r="W76" i="23"/>
  <c r="V76" i="23"/>
  <c r="U76" i="23"/>
  <c r="X75" i="23"/>
  <c r="W75" i="23"/>
  <c r="V75" i="23"/>
  <c r="U75" i="23"/>
  <c r="X74" i="23"/>
  <c r="W74" i="23"/>
  <c r="V74" i="23"/>
  <c r="U74" i="23"/>
  <c r="X73" i="23"/>
  <c r="W73" i="23"/>
  <c r="V73" i="23"/>
  <c r="U73" i="23"/>
  <c r="X72" i="23"/>
  <c r="AB72" i="23" s="1"/>
  <c r="W72" i="23"/>
  <c r="AA72" i="23" s="1"/>
  <c r="V72" i="23"/>
  <c r="Z72" i="23" s="1"/>
  <c r="U72" i="23"/>
  <c r="Y72" i="23" s="1"/>
  <c r="AC72" i="23" s="1"/>
  <c r="X71" i="23"/>
  <c r="W71" i="23"/>
  <c r="V71" i="23"/>
  <c r="U71" i="23"/>
  <c r="X70" i="23"/>
  <c r="W70" i="23"/>
  <c r="V70" i="23"/>
  <c r="U70" i="23"/>
  <c r="X69" i="23"/>
  <c r="W69" i="23"/>
  <c r="V69" i="23"/>
  <c r="U69" i="23"/>
  <c r="X68" i="23"/>
  <c r="W68" i="23"/>
  <c r="V68" i="23"/>
  <c r="U68" i="23"/>
  <c r="X67" i="23"/>
  <c r="W67" i="23"/>
  <c r="V67" i="23"/>
  <c r="U67" i="23"/>
  <c r="X66" i="23"/>
  <c r="W66" i="23"/>
  <c r="V66" i="23"/>
  <c r="U66" i="23"/>
  <c r="X65" i="23"/>
  <c r="W65" i="23"/>
  <c r="V65" i="23"/>
  <c r="U65" i="23"/>
  <c r="X64" i="23"/>
  <c r="W64" i="23"/>
  <c r="V64" i="23"/>
  <c r="U64" i="23"/>
  <c r="X63" i="23"/>
  <c r="W63" i="23"/>
  <c r="V63" i="23"/>
  <c r="U63" i="23"/>
  <c r="X62" i="23"/>
  <c r="W62" i="23"/>
  <c r="V62" i="23"/>
  <c r="U62" i="23"/>
  <c r="X61" i="23"/>
  <c r="W61" i="23"/>
  <c r="V61" i="23"/>
  <c r="U61" i="23"/>
  <c r="X60" i="23"/>
  <c r="W60" i="23"/>
  <c r="V60" i="23"/>
  <c r="U60" i="23"/>
  <c r="X59" i="23"/>
  <c r="W59" i="23"/>
  <c r="V59" i="23"/>
  <c r="U59" i="23"/>
  <c r="X58" i="23"/>
  <c r="W58" i="23"/>
  <c r="V58" i="23"/>
  <c r="U58" i="23"/>
  <c r="X57" i="23"/>
  <c r="W57" i="23"/>
  <c r="V57" i="23"/>
  <c r="U57" i="23"/>
  <c r="X56" i="23"/>
  <c r="W56" i="23"/>
  <c r="V56" i="23"/>
  <c r="U56" i="23"/>
  <c r="X55" i="23"/>
  <c r="W55" i="23"/>
  <c r="V55" i="23"/>
  <c r="U55" i="23"/>
  <c r="X54" i="23"/>
  <c r="W54" i="23"/>
  <c r="V54" i="23"/>
  <c r="U54" i="23"/>
  <c r="X53" i="23"/>
  <c r="W53" i="23"/>
  <c r="V53" i="23"/>
  <c r="U53" i="23"/>
  <c r="X52" i="23"/>
  <c r="AB52" i="23" s="1"/>
  <c r="W52" i="23"/>
  <c r="AA52" i="23" s="1"/>
  <c r="V52" i="23"/>
  <c r="Z52" i="23" s="1"/>
  <c r="U52" i="23"/>
  <c r="Y52" i="23" s="1"/>
  <c r="AC52" i="23" s="1"/>
  <c r="X51" i="23"/>
  <c r="W51" i="23"/>
  <c r="V51" i="23"/>
  <c r="U51" i="23"/>
  <c r="X50" i="23"/>
  <c r="W50" i="23"/>
  <c r="V50" i="23"/>
  <c r="U50" i="23"/>
  <c r="X49" i="23"/>
  <c r="W49" i="23"/>
  <c r="V49" i="23"/>
  <c r="U49" i="23"/>
  <c r="X48" i="23"/>
  <c r="W48" i="23"/>
  <c r="V48" i="23"/>
  <c r="U48" i="23"/>
  <c r="X47" i="23"/>
  <c r="W47" i="23"/>
  <c r="V47" i="23"/>
  <c r="U47" i="23"/>
  <c r="X46" i="23"/>
  <c r="W46" i="23"/>
  <c r="V46" i="23"/>
  <c r="U46" i="23"/>
  <c r="X45" i="23"/>
  <c r="W45" i="23"/>
  <c r="V45" i="23"/>
  <c r="U45" i="23"/>
  <c r="X44" i="23"/>
  <c r="W44" i="23"/>
  <c r="V44" i="23"/>
  <c r="U44" i="23"/>
  <c r="X43" i="23"/>
  <c r="W43" i="23"/>
  <c r="V43" i="23"/>
  <c r="U43" i="23"/>
  <c r="X42" i="23"/>
  <c r="W42" i="23"/>
  <c r="V42" i="23"/>
  <c r="U42" i="23"/>
  <c r="X41" i="23"/>
  <c r="W41" i="23"/>
  <c r="V41" i="23"/>
  <c r="U41" i="23"/>
  <c r="X40" i="23"/>
  <c r="W40" i="23"/>
  <c r="V40" i="23"/>
  <c r="U40" i="23"/>
  <c r="X39" i="23"/>
  <c r="W39" i="23"/>
  <c r="V39" i="23"/>
  <c r="U39" i="23"/>
  <c r="X38" i="23"/>
  <c r="W38" i="23"/>
  <c r="V38" i="23"/>
  <c r="U38" i="23"/>
  <c r="X37" i="23"/>
  <c r="W37" i="23"/>
  <c r="V37" i="23"/>
  <c r="U37" i="23"/>
  <c r="X36" i="23"/>
  <c r="W36" i="23"/>
  <c r="V36" i="23"/>
  <c r="U36" i="23"/>
  <c r="X35" i="23"/>
  <c r="W35" i="23"/>
  <c r="V35" i="23"/>
  <c r="U35" i="23"/>
  <c r="X34" i="23"/>
  <c r="W34" i="23"/>
  <c r="V34" i="23"/>
  <c r="U34" i="23"/>
  <c r="X33" i="23"/>
  <c r="W33" i="23"/>
  <c r="V33" i="23"/>
  <c r="U33" i="23"/>
  <c r="X32" i="23"/>
  <c r="AB32" i="23" s="1"/>
  <c r="W32" i="23"/>
  <c r="AA32" i="23" s="1"/>
  <c r="V32" i="23"/>
  <c r="Z32" i="23" s="1"/>
  <c r="U32" i="23"/>
  <c r="X31" i="23"/>
  <c r="W31" i="23"/>
  <c r="V31" i="23"/>
  <c r="U31" i="23"/>
  <c r="X30" i="23"/>
  <c r="W30" i="23"/>
  <c r="V30" i="23"/>
  <c r="U30" i="23"/>
  <c r="X29" i="23"/>
  <c r="W29" i="23"/>
  <c r="V29" i="23"/>
  <c r="U29" i="23"/>
  <c r="X28" i="23"/>
  <c r="W28" i="23"/>
  <c r="V28" i="23"/>
  <c r="U28" i="23"/>
  <c r="X27" i="23"/>
  <c r="W27" i="23"/>
  <c r="V27" i="23"/>
  <c r="U27" i="23"/>
  <c r="X26" i="23"/>
  <c r="W26" i="23"/>
  <c r="V26" i="23"/>
  <c r="U26" i="23"/>
  <c r="X25" i="23"/>
  <c r="W25" i="23"/>
  <c r="V25" i="23"/>
  <c r="U25" i="23"/>
  <c r="X24" i="23"/>
  <c r="W24" i="23"/>
  <c r="V24" i="23"/>
  <c r="U24" i="23"/>
  <c r="X23" i="23"/>
  <c r="W23" i="23"/>
  <c r="V23" i="23"/>
  <c r="U23" i="23"/>
  <c r="X22" i="23"/>
  <c r="W22" i="23"/>
  <c r="V22" i="23"/>
  <c r="U22" i="23"/>
  <c r="X21" i="23"/>
  <c r="W21" i="23"/>
  <c r="V21" i="23"/>
  <c r="U21" i="23"/>
  <c r="X20" i="23"/>
  <c r="W20" i="23"/>
  <c r="V20" i="23"/>
  <c r="U20" i="23"/>
  <c r="X19" i="23"/>
  <c r="W19" i="23"/>
  <c r="V19" i="23"/>
  <c r="U19" i="23"/>
  <c r="X18" i="23"/>
  <c r="W18" i="23"/>
  <c r="V18" i="23"/>
  <c r="U18" i="23"/>
  <c r="X17" i="23"/>
  <c r="W17" i="23"/>
  <c r="V17" i="23"/>
  <c r="U17" i="23"/>
  <c r="X16" i="23"/>
  <c r="W16" i="23"/>
  <c r="V16" i="23"/>
  <c r="U16" i="23"/>
  <c r="X15" i="23"/>
  <c r="W15" i="23"/>
  <c r="V15" i="23"/>
  <c r="U15" i="23"/>
  <c r="X14" i="23"/>
  <c r="W14" i="23"/>
  <c r="V14" i="23"/>
  <c r="U14" i="23"/>
  <c r="X13" i="23"/>
  <c r="W13" i="23"/>
  <c r="V13" i="23"/>
  <c r="U13" i="23"/>
  <c r="X12" i="23"/>
  <c r="AB12" i="23" s="1"/>
  <c r="W12" i="23"/>
  <c r="AA12" i="23" s="1"/>
  <c r="V12" i="23"/>
  <c r="Z12" i="23" s="1"/>
  <c r="U12" i="23"/>
  <c r="Y12" i="23" s="1"/>
  <c r="AC12" i="23" s="1"/>
  <c r="AC92" i="23" l="1"/>
  <c r="Y32" i="23"/>
  <c r="AC32" i="23" s="1"/>
  <c r="D139" i="15"/>
  <c r="D131" i="15"/>
  <c r="D143" i="15"/>
  <c r="D128" i="15"/>
  <c r="D65" i="6" l="1"/>
  <c r="D42" i="14" l="1"/>
  <c r="D34" i="14"/>
  <c r="D38" i="14"/>
  <c r="D81" i="13"/>
  <c r="D161" i="10"/>
  <c r="D444" i="12"/>
  <c r="D440" i="12"/>
  <c r="D436" i="12"/>
  <c r="D432" i="12"/>
  <c r="D428" i="12"/>
  <c r="D291" i="19"/>
  <c r="D311" i="19"/>
  <c r="D153" i="21" l="1"/>
  <c r="D152" i="21"/>
  <c r="D151" i="21"/>
  <c r="D148" i="21"/>
  <c r="D147" i="21"/>
  <c r="D146" i="21"/>
  <c r="D132" i="21"/>
  <c r="D131" i="21"/>
  <c r="D130" i="21"/>
  <c r="D129" i="21"/>
  <c r="D123" i="21"/>
  <c r="D119" i="21"/>
  <c r="D103" i="21"/>
  <c r="D102" i="21"/>
  <c r="D100" i="21"/>
  <c r="D89" i="21"/>
  <c r="D86" i="21"/>
  <c r="D83" i="21"/>
  <c r="D72" i="21"/>
  <c r="D71" i="21"/>
  <c r="D64" i="21"/>
  <c r="D60" i="21"/>
  <c r="D59" i="21"/>
  <c r="D56" i="21"/>
  <c r="D53" i="21"/>
  <c r="D48" i="21"/>
  <c r="D45" i="21"/>
  <c r="D42" i="21"/>
  <c r="D37" i="21"/>
  <c r="D34" i="21"/>
  <c r="D32" i="21"/>
  <c r="D29" i="21"/>
  <c r="D24" i="21"/>
  <c r="D21" i="21"/>
  <c r="D15" i="21"/>
  <c r="D14" i="21"/>
  <c r="D13" i="21"/>
  <c r="D12" i="21"/>
  <c r="D21" i="20"/>
  <c r="D18" i="20"/>
  <c r="D12" i="20"/>
  <c r="D431" i="19"/>
  <c r="D411" i="19"/>
  <c r="D391" i="19"/>
  <c r="D371" i="19"/>
  <c r="D351" i="19"/>
  <c r="D331" i="19"/>
  <c r="D271" i="19"/>
  <c r="D231" i="19"/>
  <c r="D211" i="19"/>
  <c r="D191" i="19"/>
  <c r="D171" i="19"/>
  <c r="D151" i="19"/>
  <c r="D131" i="19"/>
  <c r="D111" i="19"/>
  <c r="D91" i="19"/>
  <c r="D71" i="19"/>
  <c r="D51" i="19"/>
  <c r="D31" i="19"/>
  <c r="D12" i="19"/>
  <c r="D135" i="18" l="1"/>
  <c r="D130" i="18"/>
  <c r="D125" i="18"/>
  <c r="D120" i="18"/>
  <c r="D117" i="18"/>
  <c r="D111" i="18"/>
  <c r="D109" i="18"/>
  <c r="D106" i="18"/>
  <c r="D104" i="18"/>
  <c r="D102" i="18"/>
  <c r="D89" i="18"/>
  <c r="D85" i="18"/>
  <c r="D80" i="18"/>
  <c r="D74" i="18"/>
  <c r="D70" i="18"/>
  <c r="D62" i="18"/>
  <c r="D56" i="18"/>
  <c r="D50" i="18"/>
  <c r="D42" i="18"/>
  <c r="D34" i="18"/>
  <c r="D27" i="18"/>
  <c r="D22" i="18"/>
  <c r="D18" i="18"/>
  <c r="D12" i="18"/>
  <c r="D164" i="17" l="1"/>
  <c r="D160" i="17"/>
  <c r="D155" i="17"/>
  <c r="D153" i="17"/>
  <c r="D151" i="17"/>
  <c r="D139" i="17"/>
  <c r="D135" i="17"/>
  <c r="D133" i="17"/>
  <c r="D129" i="17"/>
  <c r="D115" i="17"/>
  <c r="D112" i="17"/>
  <c r="D110" i="17"/>
  <c r="D107" i="17"/>
  <c r="D101" i="17"/>
  <c r="D89" i="17"/>
  <c r="D83" i="17"/>
  <c r="D79" i="17"/>
  <c r="D71" i="17"/>
  <c r="D63" i="17"/>
  <c r="D51" i="17"/>
  <c r="D49" i="17"/>
  <c r="D44" i="17"/>
  <c r="D24" i="17"/>
  <c r="D12" i="17"/>
  <c r="D141" i="15"/>
  <c r="D137" i="15"/>
  <c r="D135" i="15"/>
  <c r="D133" i="15"/>
  <c r="D118" i="15"/>
  <c r="D116" i="15"/>
  <c r="D109" i="15"/>
  <c r="D105" i="15"/>
  <c r="D99" i="15"/>
  <c r="D94" i="15"/>
  <c r="D82" i="15"/>
  <c r="D66" i="15"/>
  <c r="D64" i="15"/>
  <c r="D61" i="15"/>
  <c r="D53" i="15"/>
  <c r="D48" i="15"/>
  <c r="D40" i="15"/>
  <c r="D28" i="15"/>
  <c r="D21" i="15"/>
  <c r="D12" i="15"/>
  <c r="D6" i="15" l="1"/>
  <c r="D18" i="14" l="1"/>
  <c r="D12" i="14"/>
  <c r="D65" i="13"/>
  <c r="D57" i="13"/>
  <c r="D54" i="13"/>
  <c r="D51" i="13"/>
  <c r="D43" i="13"/>
  <c r="D35" i="13"/>
  <c r="D27" i="13"/>
  <c r="D22" i="13"/>
  <c r="D12" i="13"/>
  <c r="D424" i="12"/>
  <c r="D420" i="12"/>
  <c r="D416" i="12"/>
  <c r="D412" i="12"/>
  <c r="D408" i="12"/>
  <c r="D404" i="12"/>
  <c r="D400" i="12"/>
  <c r="D396" i="12"/>
  <c r="D392" i="12"/>
  <c r="D388" i="12"/>
  <c r="D384" i="12"/>
  <c r="D364" i="12"/>
  <c r="D344" i="12"/>
  <c r="D324" i="12"/>
  <c r="D304" i="12"/>
  <c r="D284" i="12"/>
  <c r="D264" i="12"/>
  <c r="D244" i="12"/>
  <c r="D224" i="12"/>
  <c r="D204" i="12"/>
  <c r="D184" i="12"/>
  <c r="D164" i="12"/>
  <c r="D144" i="12"/>
  <c r="D124" i="12"/>
  <c r="D104" i="12"/>
  <c r="D84" i="12"/>
  <c r="D64" i="12"/>
  <c r="D44" i="12"/>
  <c r="D24" i="12"/>
  <c r="D12" i="12"/>
  <c r="D32" i="11" l="1"/>
  <c r="D28" i="11"/>
  <c r="D25" i="11"/>
  <c r="D22" i="11"/>
  <c r="D14" i="11"/>
  <c r="D12" i="11"/>
  <c r="D157" i="10"/>
  <c r="D155" i="10"/>
  <c r="D151" i="10"/>
  <c r="D149" i="10"/>
  <c r="D139" i="10"/>
  <c r="D129" i="10"/>
  <c r="D121" i="10"/>
  <c r="D109" i="10"/>
  <c r="D101" i="10"/>
  <c r="D97" i="10"/>
  <c r="D93" i="10"/>
  <c r="D89" i="10"/>
  <c r="D85" i="10"/>
  <c r="D79" i="10"/>
  <c r="D71" i="10"/>
  <c r="D65" i="10"/>
  <c r="D57" i="10"/>
  <c r="D43" i="10"/>
  <c r="D35" i="10"/>
  <c r="D28" i="10"/>
  <c r="D18" i="10"/>
  <c r="D41" i="8" l="1"/>
  <c r="D39" i="8"/>
  <c r="D30" i="8"/>
  <c r="D27" i="8"/>
  <c r="D23" i="8"/>
  <c r="D20" i="8"/>
  <c r="D12" i="8"/>
  <c r="D28" i="7"/>
  <c r="D24" i="7"/>
  <c r="D20" i="7"/>
  <c r="D14" i="7"/>
  <c r="D12" i="7"/>
  <c r="D61" i="6" l="1"/>
  <c r="D54" i="6"/>
  <c r="D50" i="6"/>
  <c r="D34" i="6"/>
  <c r="D29" i="6"/>
  <c r="D25" i="6"/>
  <c r="D20" i="6"/>
  <c r="D17" i="6"/>
  <c r="D12" i="6"/>
  <c r="E40" i="6" l="1"/>
  <c r="D97" i="5" l="1"/>
  <c r="D89" i="5"/>
  <c r="D83" i="5"/>
  <c r="D81" i="5"/>
  <c r="D73" i="5"/>
  <c r="D69" i="5"/>
  <c r="D65" i="5"/>
  <c r="D63" i="5"/>
  <c r="D61" i="5"/>
  <c r="D41" i="5"/>
  <c r="D36" i="5"/>
  <c r="D28" i="5"/>
  <c r="D21" i="5"/>
  <c r="D12" i="5"/>
  <c r="D37" i="4" l="1"/>
  <c r="D35" i="4"/>
  <c r="D33" i="4"/>
  <c r="D28" i="4"/>
  <c r="D24" i="4"/>
  <c r="D20" i="4"/>
  <c r="D17" i="4"/>
  <c r="D12" i="4"/>
</calcChain>
</file>

<file path=xl/comments1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к52-000027658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к52-000027659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к52-000027660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к52-000027661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К52-000027662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к52-000027663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4"/>
            <color indexed="81"/>
            <rFont val="Tahoma"/>
            <family val="2"/>
            <charset val="204"/>
          </rPr>
          <t xml:space="preserve">К52-00550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К52-000003558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86246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к52-000026116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86245
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к52-000014557
</t>
        </r>
      </text>
    </comment>
    <comment ref="B1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к52-000014555</t>
        </r>
      </text>
    </comment>
    <comment ref="C1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86282
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к52-000014554
</t>
        </r>
      </text>
    </comment>
    <comment ref="B2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52-00431</t>
        </r>
      </text>
    </comment>
    <comment ref="B3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к52-000026105</t>
        </r>
      </text>
    </comment>
    <comment ref="B4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К52-00482</t>
        </r>
      </text>
    </comment>
    <comment ref="C4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№ТМГ 85864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к52-000000345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К52-00471
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ТМ №86646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ТМ 999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К52-0000353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К52-0000353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81220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к52-000000803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к52-0000809-1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к52-000000187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к52-000000200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к52-000000804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к52-0000805-1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к52-0000697-2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к52-0000807-1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к52-0000810-2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к52-000001103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к52-000000456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к52-0000489-1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к52-000000170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к52-000000499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к52-000000457
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к52-000000458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к52-000000459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к52-0000460-1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к52-0000461-1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к52-000000462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к52--0000463-1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к52-000354
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к52-0000465-1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к52-000000910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к52-000000834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29.11.2018 ТМ-630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52-000000835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к52-000000163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к52-0058165-1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К52-00484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21835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к52-00495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ТМ №90044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к52-000000267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Временная работа под строительство детского сада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К52-00591
</t>
        </r>
      </text>
    </comment>
    <comment ref="B1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Проверить. В общем кол-ве ТП вроде не числится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к52-00583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К52-000014802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К52-000026616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к52-000004006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1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к52-000026810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к52-000026815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к52-000000336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к52-000026816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к52-000000361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к52-000014906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к52-0000828-1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 2018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 2018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К52-00568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
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
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к52-000026913
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52-00467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проверить о общей численности</t>
        </r>
      </text>
    </comment>
    <comment ref="B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52-00608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</commentList>
</comments>
</file>

<file path=xl/sharedStrings.xml><?xml version="1.0" encoding="utf-8"?>
<sst xmlns="http://schemas.openxmlformats.org/spreadsheetml/2006/main" count="716" uniqueCount="251">
  <si>
    <t>Название энергоузла: ДЭС-9</t>
  </si>
  <si>
    <t>Ячейки с формулами</t>
  </si>
  <si>
    <t>№ п/п</t>
  </si>
  <si>
    <t>диспетчерский номер и наименование ТП</t>
  </si>
  <si>
    <t>мощность установленных трансформаторов, кВА</t>
  </si>
  <si>
    <t>Общая мощность ТП, кВт</t>
  </si>
  <si>
    <t>диспетчерское наименование фидера</t>
  </si>
  <si>
    <t>Замеры нагрузки по фидерам, I(A)</t>
  </si>
  <si>
    <t>Замер напряжения, U(В)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</si>
  <si>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</si>
  <si>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</si>
  <si>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</si>
  <si>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Резерв мощности по ТП (кВт)</t>
  </si>
  <si>
    <t>В летнее время</t>
  </si>
  <si>
    <t>В зимнее время</t>
  </si>
  <si>
    <t>А</t>
  </si>
  <si>
    <t>В</t>
  </si>
  <si>
    <t>С</t>
  </si>
  <si>
    <t>ТП-1</t>
  </si>
  <si>
    <t>ТП-2</t>
  </si>
  <si>
    <t>ТП-3</t>
  </si>
  <si>
    <t>КТПН-4</t>
  </si>
  <si>
    <t>КТПН-5</t>
  </si>
  <si>
    <t>КТПН-5 А</t>
  </si>
  <si>
    <t>КТПН-6</t>
  </si>
  <si>
    <t xml:space="preserve">КТПН-7 </t>
  </si>
  <si>
    <t>Название энергоузла: Тигиль ДЭС-11</t>
  </si>
  <si>
    <t xml:space="preserve">КТП-1 1974 </t>
  </si>
  <si>
    <t>ТМ-630                  ТМ-630 резерв</t>
  </si>
  <si>
    <t>ТП-2   1982</t>
  </si>
  <si>
    <t>ТМ-400</t>
  </si>
  <si>
    <t>ТМ-400                  ТМ-400 резерв</t>
  </si>
  <si>
    <t>ТП-5</t>
  </si>
  <si>
    <t xml:space="preserve">ТМ-250                     </t>
  </si>
  <si>
    <t>ТП-6   1984</t>
  </si>
  <si>
    <t xml:space="preserve">ТМ-400               </t>
  </si>
  <si>
    <t>ТП-7</t>
  </si>
  <si>
    <t>ТМ-160</t>
  </si>
  <si>
    <t>ТП-8</t>
  </si>
  <si>
    <t>ТМ-100</t>
  </si>
  <si>
    <t>ТП-9</t>
  </si>
  <si>
    <t>ТП-11</t>
  </si>
  <si>
    <t>ТМ-250</t>
  </si>
  <si>
    <t>ТП-12</t>
  </si>
  <si>
    <t>ТП-13</t>
  </si>
  <si>
    <t>ТП-14</t>
  </si>
  <si>
    <t>ТП-16</t>
  </si>
  <si>
    <t>ТП-17</t>
  </si>
  <si>
    <t xml:space="preserve">ТМ-400                  </t>
  </si>
  <si>
    <t>ТП-19</t>
  </si>
  <si>
    <t>ТП-2 Седанка</t>
  </si>
  <si>
    <t>ТП-3 Седанка</t>
  </si>
  <si>
    <t>Название энергоузла: Атласово ДЭС-14</t>
  </si>
  <si>
    <t>Загруженность трансформатора в  %</t>
  </si>
  <si>
    <t>ТП-4</t>
  </si>
  <si>
    <t>ТП-6</t>
  </si>
  <si>
    <t>ТМ-315</t>
  </si>
  <si>
    <t>ДЭС</t>
  </si>
  <si>
    <t>ЗРУ-6</t>
  </si>
  <si>
    <t>Название энергоузла: Лазо ДЭС-14</t>
  </si>
  <si>
    <t>Загруженнтрансформатора в  %</t>
  </si>
  <si>
    <t>РЩ-0,4</t>
  </si>
  <si>
    <t>ДЭС-19</t>
  </si>
  <si>
    <t>10/0,4</t>
  </si>
  <si>
    <t>добавить ТП-5</t>
  </si>
  <si>
    <t>Название энергоузла:Манилы ДЭС-4</t>
  </si>
  <si>
    <t>100?</t>
  </si>
  <si>
    <t>ТП нет, нагрузка на ТП-8</t>
  </si>
  <si>
    <t>ТП-10</t>
  </si>
  <si>
    <t>Время</t>
  </si>
  <si>
    <t>Фаза</t>
  </si>
  <si>
    <t>Ф 1 Школа</t>
  </si>
  <si>
    <t>Ф 2 Яганова</t>
  </si>
  <si>
    <t>Ф 3ГСМ</t>
  </si>
  <si>
    <t>Ф 4 Баня</t>
  </si>
  <si>
    <t>Ф 5 Освещение</t>
  </si>
  <si>
    <t>Ф 6 ХН</t>
  </si>
  <si>
    <t>Ф 7 СН</t>
  </si>
  <si>
    <t>Б</t>
  </si>
  <si>
    <t>Название энергоузла: Тиличики ДЭС-8</t>
  </si>
  <si>
    <t>ТМ-400                  ТМ-400</t>
  </si>
  <si>
    <t>КТПН-7</t>
  </si>
  <si>
    <t>КТПН-9</t>
  </si>
  <si>
    <t>ТМ-63</t>
  </si>
  <si>
    <t>ТМ-1000               ТМ-1000</t>
  </si>
  <si>
    <t>ТП-18</t>
  </si>
  <si>
    <t>ТМ-630 ТМ-630</t>
  </si>
  <si>
    <t>ТП-21</t>
  </si>
  <si>
    <t>ТП-22</t>
  </si>
  <si>
    <t>ТМ-1000 ТМ-1000</t>
  </si>
  <si>
    <t>ТП-23</t>
  </si>
  <si>
    <t>КТП-24 База Аметистовой</t>
  </si>
  <si>
    <t>КТП-25 Склад химвеществ Аметистовое</t>
  </si>
  <si>
    <t>ТМ-40</t>
  </si>
  <si>
    <t>КТП-26 Склад ВВ Аметистовое</t>
  </si>
  <si>
    <t>КТПН-27 Объект береговой охраны</t>
  </si>
  <si>
    <t>Название энергоузла: Корф</t>
  </si>
  <si>
    <t>КТП-1</t>
  </si>
  <si>
    <t>ТМ-630</t>
  </si>
  <si>
    <t>ТП-2         К52-000027609</t>
  </si>
  <si>
    <t>КТП-5</t>
  </si>
  <si>
    <t>КТП-9</t>
  </si>
  <si>
    <t>КТПН-11</t>
  </si>
  <si>
    <t>Название энергоузла: Соболевский ЭУ</t>
  </si>
  <si>
    <t>ТМ-250,250</t>
  </si>
  <si>
    <t>ТМ-315,315</t>
  </si>
  <si>
    <t>ТП-20</t>
  </si>
  <si>
    <t>ТП-40 Устьевое</t>
  </si>
  <si>
    <t>ТП-41Устьевое</t>
  </si>
  <si>
    <t>ТП-42 Устьевое</t>
  </si>
  <si>
    <t>ТП-42А Устьевое</t>
  </si>
  <si>
    <t>ТП - 2 А</t>
  </si>
  <si>
    <t>ТП-2Б</t>
  </si>
  <si>
    <t>ТП-2В</t>
  </si>
  <si>
    <t>ТП-11А</t>
  </si>
  <si>
    <t>ТП-12А</t>
  </si>
  <si>
    <t>ТП-15</t>
  </si>
  <si>
    <t>ТП-29</t>
  </si>
  <si>
    <t>ТП-37 Устьевое</t>
  </si>
  <si>
    <t>ТП-17 А</t>
  </si>
  <si>
    <t>Название энергоузла: Козыревск  ДЭС-16</t>
  </si>
  <si>
    <t>ТМ-180</t>
  </si>
  <si>
    <t xml:space="preserve">ТМ-160                  </t>
  </si>
  <si>
    <t>ТП-Аэропорт</t>
  </si>
  <si>
    <t>ТМ- 63 головной учет</t>
  </si>
  <si>
    <t>ТП-Детский сад</t>
  </si>
  <si>
    <t>ТМ-2/250</t>
  </si>
  <si>
    <t>Фидера 0,4 кВ от ГЩУ 0,4 кВ ДЭС</t>
  </si>
  <si>
    <t>ДЭС-17</t>
  </si>
  <si>
    <t>Название энергоузла: Оссорский ЭУ,  ДЭС-12, п. Оссора.</t>
  </si>
  <si>
    <t>ТМ-560                                      ТМ-630 резерв</t>
  </si>
  <si>
    <t>ТМ-250                   ТМ-250 резерв</t>
  </si>
  <si>
    <t>ТМ-250                     ТМ-250 резерв</t>
  </si>
  <si>
    <t>ТМ-250                            ТМ-160 резерв</t>
  </si>
  <si>
    <t>ТМ-400                   ТМ-250 резерв</t>
  </si>
  <si>
    <t>ТМ-160                   ТМ-160 резерв</t>
  </si>
  <si>
    <t>ТМ-320                              ТМ-320 резерв</t>
  </si>
  <si>
    <t>ТП-26</t>
  </si>
  <si>
    <t>ТП-27</t>
  </si>
  <si>
    <t>ТМ-400                            ТМ-400 резерв</t>
  </si>
  <si>
    <t>ТП-28</t>
  </si>
  <si>
    <t>ТП-30</t>
  </si>
  <si>
    <t>ТП-31</t>
  </si>
  <si>
    <t>ТП-32</t>
  </si>
  <si>
    <t>ТП-24</t>
  </si>
  <si>
    <t>ТМ-1000</t>
  </si>
  <si>
    <t>КТПН 2</t>
  </si>
  <si>
    <t>Название энергоузла: Палана ДЭС-10</t>
  </si>
  <si>
    <t>400.400</t>
  </si>
  <si>
    <t xml:space="preserve">Название энергоузла: Ключевской РЭС,  ДЭС-22         20 июня 2018 г. </t>
  </si>
  <si>
    <t>ТМ-320</t>
  </si>
  <si>
    <t>ТМ-100                        ТМ-400</t>
  </si>
  <si>
    <t>ТМ-250                    ТМ-320</t>
  </si>
  <si>
    <t>КТПН-8</t>
  </si>
  <si>
    <t xml:space="preserve">             ТМ-250                  </t>
  </si>
  <si>
    <t>ТМ-180                   ТМ-180</t>
  </si>
  <si>
    <t>КТПН-12</t>
  </si>
  <si>
    <t>КТПН-13</t>
  </si>
  <si>
    <t>КТПН-15</t>
  </si>
  <si>
    <t>ТМ-400 ТМ-400</t>
  </si>
  <si>
    <t>МТП-18</t>
  </si>
  <si>
    <t>КТПН-19</t>
  </si>
  <si>
    <t>ТП-25</t>
  </si>
  <si>
    <t>ТП-37</t>
  </si>
  <si>
    <t>ТМ-63                        ТМ-63</t>
  </si>
  <si>
    <t>ТП-40</t>
  </si>
  <si>
    <t>ТМ-400                       ТМ-400</t>
  </si>
  <si>
    <t>Название энергоузла     БСУ Средне-Камчатский  ЭР    с. Эссо   Летний период - июнь 2018 г.</t>
  </si>
  <si>
    <t>ТМ=100</t>
  </si>
  <si>
    <t>Название энергоузла: Анавгай 10/0,4</t>
  </si>
  <si>
    <t>Название энергоузла: Усть-Камчатский ЭУ</t>
  </si>
  <si>
    <t>ТП-2 А</t>
  </si>
  <si>
    <t>ТМ-300 в работе    ТМ-300 в резерве</t>
  </si>
  <si>
    <t>ТМ-100 № 81405</t>
  </si>
  <si>
    <t>ТМ-400
ТМ-630 резерв</t>
  </si>
  <si>
    <t>ТП-33</t>
  </si>
  <si>
    <t>ТП-48 10/0,4</t>
  </si>
  <si>
    <t>ТМ-400 
ТМ-400 резерв</t>
  </si>
  <si>
    <t>ТП-55 10/0,4</t>
  </si>
  <si>
    <t>ТП-57 10/0,4</t>
  </si>
  <si>
    <t>ТМ-400
ТМ-400 резерв</t>
  </si>
  <si>
    <t>ТП-59 10/0,4</t>
  </si>
  <si>
    <t>ТП-63 35/0,4</t>
  </si>
  <si>
    <t>ТП-64 35/0,4</t>
  </si>
  <si>
    <t>ТП-65 35/0,4</t>
  </si>
  <si>
    <t>ТМ-630
ТМ-630 резерв</t>
  </si>
  <si>
    <t>ТП-67</t>
  </si>
  <si>
    <t>ТП-68</t>
  </si>
  <si>
    <t>ТП-69</t>
  </si>
  <si>
    <t>ТП-70</t>
  </si>
  <si>
    <t>ТП-71</t>
  </si>
  <si>
    <t>ТМ-630 ТМ-400</t>
  </si>
  <si>
    <t>ТП-72 35/0,4</t>
  </si>
  <si>
    <t>ТП-73</t>
  </si>
  <si>
    <t>ТМ-250 ТМ-250</t>
  </si>
  <si>
    <t>ТП-38 Устьевое</t>
  </si>
  <si>
    <t>ТП-39 Устьевое</t>
  </si>
  <si>
    <t>ТМ-630,160</t>
  </si>
  <si>
    <t xml:space="preserve">ТМ-160                </t>
  </si>
  <si>
    <t>ДЭС-17 отходящие 0,4 кВ от ЗРУ 6 кВ</t>
  </si>
  <si>
    <t>ТП-10 Пост береговой охраны</t>
  </si>
  <si>
    <t>ТП-11 Школьный городок</t>
  </si>
  <si>
    <t>250+250</t>
  </si>
  <si>
    <t>ТП-74 10/0,4</t>
  </si>
  <si>
    <t>ТП-12 Аэропорт ТМГ</t>
  </si>
  <si>
    <t xml:space="preserve">ТМ-100     </t>
  </si>
  <si>
    <t>ДЭС-1</t>
  </si>
  <si>
    <t>ф.1</t>
  </si>
  <si>
    <t>ф.2</t>
  </si>
  <si>
    <t>ф.3</t>
  </si>
  <si>
    <t>ф.4</t>
  </si>
  <si>
    <t>ТП- Аэронавигация</t>
  </si>
  <si>
    <t>ТП- ТПХ</t>
  </si>
  <si>
    <t>декабрь</t>
  </si>
  <si>
    <t xml:space="preserve">ТМ-400                </t>
  </si>
  <si>
    <t>ТП-1/1</t>
  </si>
  <si>
    <t xml:space="preserve">ТП не подключена            </t>
  </si>
  <si>
    <t>ТП- Седанка</t>
  </si>
  <si>
    <t>ТМГ-160</t>
  </si>
  <si>
    <t>Нет доступа к ТП : 2А;11А;11Б;17А;28;30;31;39.</t>
  </si>
  <si>
    <t>ТМ-200</t>
  </si>
  <si>
    <t>ТП-1 "Горный ключ"</t>
  </si>
  <si>
    <t>ТП-1 Майское 1 РЩ-0,4 кВ от тп 1 фидер 1,2,3</t>
  </si>
  <si>
    <t>ТП- Халактырка 10/0,4 кВ</t>
  </si>
  <si>
    <t>ТМ-2500 ТМ-0</t>
  </si>
  <si>
    <t>Ф 8 Садко (А)</t>
  </si>
  <si>
    <t>Ф 9 Садко (А)</t>
  </si>
  <si>
    <t>ТП-50 10/0,4 (аренда)</t>
  </si>
  <si>
    <t>ТП-58                   (аренда)</t>
  </si>
  <si>
    <t>ТП-66 10/0,4 (аренда)</t>
  </si>
  <si>
    <t>ТП-28   (аренда)</t>
  </si>
  <si>
    <t>ТП-32 10/0,4 (аренда)</t>
  </si>
  <si>
    <t>ТП-56 10/0,4(аренда)</t>
  </si>
  <si>
    <t>ТП-33 (аренда)</t>
  </si>
  <si>
    <t>ТП-31 10/0,4 (аренда)</t>
  </si>
  <si>
    <t>ТМ-60(аренда)</t>
  </si>
  <si>
    <t>ТП-9 (аренда)</t>
  </si>
  <si>
    <t>МТП-10 (аренда)</t>
  </si>
  <si>
    <t>ТП-11(аренда)</t>
  </si>
  <si>
    <t>МТП-16(аренда)</t>
  </si>
  <si>
    <t>ТП-29(аренда)</t>
  </si>
  <si>
    <t>МТП-32(аренда)</t>
  </si>
  <si>
    <t>ТП-34(аренда)</t>
  </si>
  <si>
    <t>ТП-38(аренда)</t>
  </si>
  <si>
    <t>ТП-4 А</t>
  </si>
  <si>
    <t>КТП-Титан</t>
  </si>
  <si>
    <t xml:space="preserve">ТМ-100          </t>
  </si>
  <si>
    <t>ТП-34</t>
  </si>
  <si>
    <t>ТП-70 А</t>
  </si>
  <si>
    <t>ТМ-2500</t>
  </si>
  <si>
    <t>ТП-75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</si>
</sst>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b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</cellStyleXfs>
  <cellXfs count="712">
    <xf numFmtId="0" fontId="0" fillId="0" borderId="0" xfId="0"/>
    <xf numFmtId="0" fontId="8" fillId="0" borderId="0" xfId="1" applyAlignment="1">
      <alignment horizontal="center" vertical="center" wrapText="1"/>
    </xf>
    <xf numFmtId="0" fontId="8" fillId="0" borderId="0" xfId="1"/>
    <xf numFmtId="0" fontId="9" fillId="0" borderId="0" xfId="1" applyFont="1" applyBorder="1" applyAlignment="1" applyProtection="1">
      <alignment horizontal="left" vertical="center" wrapText="1"/>
      <protection locked="0"/>
    </xf>
    <xf numFmtId="0" fontId="7" fillId="0" borderId="0" xfId="2" applyAlignment="1">
      <alignment horizontal="center" vertical="center" wrapText="1"/>
    </xf>
    <xf numFmtId="0" fontId="7" fillId="0" borderId="0" xfId="2"/>
    <xf numFmtId="0" fontId="9" fillId="0" borderId="0" xfId="2" applyFont="1" applyBorder="1" applyAlignment="1" applyProtection="1">
      <alignment horizontal="left" vertical="center" wrapText="1"/>
      <protection locked="0"/>
    </xf>
    <xf numFmtId="0" fontId="13" fillId="0" borderId="21" xfId="2" applyFont="1" applyBorder="1"/>
    <xf numFmtId="0" fontId="13" fillId="0" borderId="0" xfId="2" applyFont="1"/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32" xfId="2" applyFont="1" applyBorder="1"/>
    <xf numFmtId="2" fontId="12" fillId="3" borderId="27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16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35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7" fillId="0" borderId="0" xfId="2" applyAlignment="1" applyProtection="1">
      <alignment horizontal="center" vertical="center" wrapText="1"/>
      <protection hidden="1"/>
    </xf>
    <xf numFmtId="0" fontId="7" fillId="0" borderId="0" xfId="2" applyProtection="1">
      <protection hidden="1"/>
    </xf>
    <xf numFmtId="0" fontId="9" fillId="0" borderId="0" xfId="2" applyFont="1" applyBorder="1" applyAlignment="1" applyProtection="1">
      <alignment horizontal="left" vertical="center" wrapText="1"/>
      <protection hidden="1"/>
    </xf>
    <xf numFmtId="2" fontId="13" fillId="0" borderId="9" xfId="2" applyNumberFormat="1" applyFont="1" applyBorder="1" applyAlignment="1">
      <alignment vertical="center"/>
    </xf>
    <xf numFmtId="0" fontId="13" fillId="0" borderId="10" xfId="2" applyFont="1" applyBorder="1" applyAlignment="1">
      <alignment vertical="center"/>
    </xf>
    <xf numFmtId="0" fontId="13" fillId="0" borderId="11" xfId="2" applyFont="1" applyBorder="1" applyAlignment="1">
      <alignment vertical="center"/>
    </xf>
    <xf numFmtId="0" fontId="7" fillId="0" borderId="0" xfId="2" applyAlignment="1">
      <alignment vertical="center"/>
    </xf>
    <xf numFmtId="0" fontId="13" fillId="0" borderId="21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6" fillId="0" borderId="0" xfId="3" applyAlignment="1">
      <alignment horizontal="center" vertical="center" wrapText="1"/>
    </xf>
    <xf numFmtId="0" fontId="6" fillId="0" borderId="0" xfId="3"/>
    <xf numFmtId="0" fontId="9" fillId="0" borderId="0" xfId="3" applyFont="1" applyBorder="1" applyAlignment="1" applyProtection="1">
      <alignment horizontal="left" vertical="center" wrapText="1"/>
      <protection locked="0"/>
    </xf>
    <xf numFmtId="0" fontId="6" fillId="0" borderId="0" xfId="3" applyBorder="1"/>
    <xf numFmtId="0" fontId="6" fillId="0" borderId="44" xfId="3" applyBorder="1"/>
    <xf numFmtId="0" fontId="20" fillId="8" borderId="0" xfId="3" applyFont="1" applyFill="1" applyBorder="1" applyAlignment="1"/>
    <xf numFmtId="0" fontId="21" fillId="8" borderId="0" xfId="3" applyFont="1" applyFill="1" applyBorder="1" applyAlignment="1"/>
    <xf numFmtId="2" fontId="12" fillId="3" borderId="10" xfId="3" applyNumberFormat="1" applyFont="1" applyFill="1" applyBorder="1" applyAlignment="1">
      <alignment horizontal="center" vertical="center"/>
    </xf>
    <xf numFmtId="0" fontId="6" fillId="0" borderId="10" xfId="3" applyBorder="1"/>
    <xf numFmtId="2" fontId="12" fillId="3" borderId="21" xfId="3" applyNumberFormat="1" applyFont="1" applyFill="1" applyBorder="1" applyAlignment="1">
      <alignment horizontal="center" vertical="center"/>
    </xf>
    <xf numFmtId="0" fontId="6" fillId="0" borderId="21" xfId="3" applyBorder="1"/>
    <xf numFmtId="2" fontId="12" fillId="3" borderId="15" xfId="3" applyNumberFormat="1" applyFont="1" applyFill="1" applyBorder="1" applyAlignment="1">
      <alignment horizontal="center" vertical="center"/>
    </xf>
    <xf numFmtId="0" fontId="6" fillId="0" borderId="15" xfId="3" applyBorder="1"/>
    <xf numFmtId="0" fontId="6" fillId="0" borderId="38" xfId="3" applyBorder="1"/>
    <xf numFmtId="0" fontId="5" fillId="0" borderId="0" xfId="4" applyAlignment="1">
      <alignment horizontal="center" vertical="center" wrapText="1"/>
    </xf>
    <xf numFmtId="0" fontId="5" fillId="0" borderId="0" xfId="4"/>
    <xf numFmtId="0" fontId="9" fillId="0" borderId="0" xfId="4" applyFont="1" applyBorder="1" applyAlignment="1" applyProtection="1">
      <alignment horizontal="left" vertical="center" wrapText="1"/>
      <protection locked="0"/>
    </xf>
    <xf numFmtId="0" fontId="23" fillId="0" borderId="0" xfId="4" applyFont="1"/>
    <xf numFmtId="0" fontId="22" fillId="0" borderId="0" xfId="4" applyFont="1"/>
    <xf numFmtId="0" fontId="12" fillId="0" borderId="9" xfId="4" applyFont="1" applyBorder="1" applyAlignment="1" applyProtection="1">
      <alignment horizontal="center" vertical="center" wrapText="1"/>
      <protection locked="0"/>
    </xf>
    <xf numFmtId="0" fontId="12" fillId="0" borderId="10" xfId="4" applyFont="1" applyBorder="1" applyAlignment="1" applyProtection="1">
      <alignment horizontal="center" vertical="center" wrapText="1"/>
      <protection locked="0"/>
    </xf>
    <xf numFmtId="0" fontId="12" fillId="0" borderId="19" xfId="4" applyFont="1" applyBorder="1" applyAlignment="1" applyProtection="1">
      <alignment horizontal="center" vertical="center" wrapText="1"/>
      <protection locked="0"/>
    </xf>
    <xf numFmtId="2" fontId="15" fillId="3" borderId="11" xfId="4" applyNumberFormat="1" applyFont="1" applyFill="1" applyBorder="1" applyAlignment="1">
      <alignment horizontal="center" vertical="center"/>
    </xf>
    <xf numFmtId="0" fontId="12" fillId="0" borderId="37" xfId="4" applyFont="1" applyBorder="1" applyAlignment="1" applyProtection="1">
      <alignment horizontal="center" vertical="center" wrapText="1"/>
      <protection locked="0"/>
    </xf>
    <xf numFmtId="0" fontId="12" fillId="0" borderId="38" xfId="4" applyFont="1" applyBorder="1" applyAlignment="1" applyProtection="1">
      <alignment horizontal="center" vertical="center" wrapText="1"/>
      <protection locked="0"/>
    </xf>
    <xf numFmtId="0" fontId="12" fillId="0" borderId="37" xfId="4" applyFont="1" applyBorder="1" applyAlignment="1" applyProtection="1">
      <alignment horizontal="center" vertical="center"/>
      <protection locked="0"/>
    </xf>
    <xf numFmtId="0" fontId="12" fillId="0" borderId="38" xfId="4" applyFont="1" applyBorder="1" applyAlignment="1" applyProtection="1">
      <alignment horizontal="center" vertical="center"/>
      <protection locked="0"/>
    </xf>
    <xf numFmtId="0" fontId="12" fillId="0" borderId="19" xfId="4" applyFont="1" applyBorder="1" applyAlignment="1" applyProtection="1">
      <alignment horizontal="center" vertical="center"/>
      <protection locked="0"/>
    </xf>
    <xf numFmtId="2" fontId="15" fillId="3" borderId="29" xfId="4" applyNumberFormat="1" applyFont="1" applyFill="1" applyBorder="1" applyAlignment="1">
      <alignment horizontal="center" vertical="center"/>
    </xf>
    <xf numFmtId="0" fontId="4" fillId="0" borderId="0" xfId="3" applyFont="1"/>
    <xf numFmtId="0" fontId="24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3" fillId="0" borderId="0" xfId="5" applyAlignment="1">
      <alignment horizontal="center" vertical="center" wrapText="1"/>
    </xf>
    <xf numFmtId="0" fontId="3" fillId="0" borderId="0" xfId="5" applyAlignment="1">
      <alignment horizontal="center" vertical="center" wrapText="1" shrinkToFit="1"/>
    </xf>
    <xf numFmtId="0" fontId="3" fillId="0" borderId="0" xfId="5"/>
    <xf numFmtId="0" fontId="9" fillId="0" borderId="0" xfId="5" applyFont="1" applyBorder="1" applyAlignment="1" applyProtection="1">
      <alignment horizontal="left" vertical="center" wrapText="1"/>
      <protection locked="0"/>
    </xf>
    <xf numFmtId="0" fontId="12" fillId="2" borderId="26" xfId="5" applyFont="1" applyFill="1" applyBorder="1" applyAlignment="1" applyProtection="1">
      <alignment horizontal="center" vertical="center" wrapText="1"/>
      <protection locked="0"/>
    </xf>
    <xf numFmtId="0" fontId="12" fillId="4" borderId="26" xfId="5" applyFont="1" applyFill="1" applyBorder="1" applyAlignment="1" applyProtection="1">
      <alignment horizontal="center" vertical="center" wrapText="1"/>
      <protection locked="0"/>
    </xf>
    <xf numFmtId="0" fontId="12" fillId="5" borderId="26" xfId="5" applyFont="1" applyFill="1" applyBorder="1" applyAlignment="1" applyProtection="1">
      <alignment horizontal="center" vertical="center" wrapText="1"/>
      <protection locked="0"/>
    </xf>
    <xf numFmtId="165" fontId="12" fillId="0" borderId="26" xfId="5" applyNumberFormat="1" applyFont="1" applyBorder="1" applyAlignment="1" applyProtection="1">
      <alignment horizontal="center" vertical="center" wrapText="1"/>
      <protection locked="0"/>
    </xf>
    <xf numFmtId="165" fontId="12" fillId="3" borderId="26" xfId="5" applyNumberFormat="1" applyFont="1" applyFill="1" applyBorder="1" applyAlignment="1">
      <alignment horizontal="center" vertical="center" wrapText="1"/>
    </xf>
    <xf numFmtId="0" fontId="12" fillId="0" borderId="39" xfId="5" applyFont="1" applyBorder="1" applyAlignment="1" applyProtection="1">
      <alignment horizontal="center" vertical="center" wrapText="1"/>
      <protection locked="0"/>
    </xf>
    <xf numFmtId="0" fontId="13" fillId="10" borderId="10" xfId="5" applyFont="1" applyFill="1" applyBorder="1" applyAlignment="1" applyProtection="1">
      <alignment horizontal="center" vertical="center" wrapText="1"/>
      <protection locked="0"/>
    </xf>
    <xf numFmtId="0" fontId="12" fillId="10" borderId="10" xfId="5" applyFont="1" applyFill="1" applyBorder="1" applyAlignment="1" applyProtection="1">
      <alignment horizontal="center" vertical="center" wrapText="1"/>
      <protection locked="0"/>
    </xf>
    <xf numFmtId="0" fontId="13" fillId="10" borderId="10" xfId="5" applyFont="1" applyFill="1" applyBorder="1" applyProtection="1">
      <protection locked="0"/>
    </xf>
    <xf numFmtId="0" fontId="13" fillId="10" borderId="11" xfId="5" applyFont="1" applyFill="1" applyBorder="1" applyProtection="1">
      <protection locked="0"/>
    </xf>
    <xf numFmtId="2" fontId="19" fillId="11" borderId="9" xfId="5" applyNumberFormat="1" applyFont="1" applyFill="1" applyBorder="1" applyAlignment="1" applyProtection="1">
      <alignment horizontal="center" vertical="center" wrapText="1"/>
      <protection hidden="1"/>
    </xf>
    <xf numFmtId="2" fontId="19" fillId="11" borderId="19" xfId="5" applyNumberFormat="1" applyFont="1" applyFill="1" applyBorder="1" applyAlignment="1" applyProtection="1">
      <alignment horizontal="center" vertical="center" wrapText="1"/>
      <protection hidden="1"/>
    </xf>
    <xf numFmtId="2" fontId="19" fillId="11" borderId="19" xfId="5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28" xfId="5" applyFont="1" applyBorder="1" applyAlignment="1" applyProtection="1">
      <alignment vertical="center" wrapText="1"/>
      <protection locked="0"/>
    </xf>
    <xf numFmtId="0" fontId="13" fillId="12" borderId="21" xfId="5" applyFont="1" applyFill="1" applyBorder="1" applyAlignment="1" applyProtection="1">
      <alignment horizontal="center" vertical="center" wrapText="1"/>
      <protection locked="0"/>
    </xf>
    <xf numFmtId="0" fontId="12" fillId="12" borderId="21" xfId="5" applyFont="1" applyFill="1" applyBorder="1" applyAlignment="1" applyProtection="1">
      <alignment horizontal="center" vertical="center" wrapText="1"/>
      <protection locked="0"/>
    </xf>
    <xf numFmtId="0" fontId="13" fillId="12" borderId="21" xfId="5" applyFont="1" applyFill="1" applyBorder="1" applyProtection="1">
      <protection locked="0"/>
    </xf>
    <xf numFmtId="0" fontId="13" fillId="12" borderId="23" xfId="5" applyFont="1" applyFill="1" applyBorder="1" applyProtection="1">
      <protection locked="0"/>
    </xf>
    <xf numFmtId="2" fontId="19" fillId="11" borderId="36" xfId="5" applyNumberFormat="1" applyFont="1" applyFill="1" applyBorder="1" applyAlignment="1" applyProtection="1">
      <alignment horizontal="center" vertical="center" wrapText="1"/>
      <protection hidden="1"/>
    </xf>
    <xf numFmtId="2" fontId="19" fillId="11" borderId="21" xfId="5" applyNumberFormat="1" applyFont="1" applyFill="1" applyBorder="1" applyAlignment="1" applyProtection="1">
      <alignment horizontal="center" vertical="center" wrapText="1"/>
      <protection hidden="1"/>
    </xf>
    <xf numFmtId="2" fontId="19" fillId="11" borderId="21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10" borderId="21" xfId="5" applyFont="1" applyFill="1" applyBorder="1" applyAlignment="1" applyProtection="1">
      <alignment horizontal="center" vertical="center" wrapText="1"/>
      <protection locked="0"/>
    </xf>
    <xf numFmtId="0" fontId="13" fillId="10" borderId="21" xfId="5" applyFont="1" applyFill="1" applyBorder="1" applyProtection="1">
      <protection locked="0"/>
    </xf>
    <xf numFmtId="0" fontId="13" fillId="10" borderId="23" xfId="5" applyFont="1" applyFill="1" applyBorder="1" applyProtection="1">
      <protection locked="0"/>
    </xf>
    <xf numFmtId="2" fontId="19" fillId="11" borderId="20" xfId="5" applyNumberFormat="1" applyFont="1" applyFill="1" applyBorder="1" applyAlignment="1" applyProtection="1">
      <alignment horizontal="center" vertical="center" wrapText="1"/>
      <protection hidden="1"/>
    </xf>
    <xf numFmtId="0" fontId="12" fillId="0" borderId="41" xfId="5" applyFont="1" applyBorder="1" applyAlignment="1" applyProtection="1">
      <alignment vertical="center" wrapText="1"/>
      <protection locked="0"/>
    </xf>
    <xf numFmtId="0" fontId="13" fillId="12" borderId="15" xfId="5" applyFont="1" applyFill="1" applyBorder="1" applyAlignment="1" applyProtection="1">
      <alignment horizontal="center" vertical="center" wrapText="1"/>
      <protection locked="0"/>
    </xf>
    <xf numFmtId="0" fontId="13" fillId="12" borderId="15" xfId="5" applyFont="1" applyFill="1" applyBorder="1" applyProtection="1">
      <protection locked="0"/>
    </xf>
    <xf numFmtId="0" fontId="13" fillId="12" borderId="16" xfId="5" applyFont="1" applyFill="1" applyBorder="1" applyProtection="1">
      <protection locked="0"/>
    </xf>
    <xf numFmtId="2" fontId="19" fillId="11" borderId="14" xfId="5" applyNumberFormat="1" applyFont="1" applyFill="1" applyBorder="1" applyAlignment="1" applyProtection="1">
      <alignment horizontal="center" vertical="center" wrapText="1"/>
      <protection hidden="1"/>
    </xf>
    <xf numFmtId="2" fontId="19" fillId="11" borderId="15" xfId="5" applyNumberFormat="1" applyFont="1" applyFill="1" applyBorder="1" applyAlignment="1" applyProtection="1">
      <alignment horizontal="center" vertical="center" wrapText="1"/>
      <protection hidden="1"/>
    </xf>
    <xf numFmtId="2" fontId="19" fillId="11" borderId="15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22" xfId="5" applyFont="1" applyBorder="1" applyAlignment="1" applyProtection="1">
      <alignment horizontal="center" vertical="center" wrapText="1"/>
      <protection locked="0"/>
    </xf>
    <xf numFmtId="2" fontId="19" fillId="11" borderId="10" xfId="5" applyNumberFormat="1" applyFont="1" applyFill="1" applyBorder="1" applyAlignment="1" applyProtection="1">
      <alignment horizontal="center" vertical="center" wrapText="1"/>
      <protection hidden="1"/>
    </xf>
    <xf numFmtId="2" fontId="19" fillId="11" borderId="10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24" xfId="5" applyFont="1" applyBorder="1" applyAlignment="1" applyProtection="1">
      <alignment horizontal="center" vertical="center" wrapText="1"/>
      <protection locked="0"/>
    </xf>
    <xf numFmtId="0" fontId="13" fillId="0" borderId="19" xfId="5" applyFont="1" applyBorder="1" applyAlignment="1" applyProtection="1">
      <alignment horizontal="center"/>
      <protection locked="0"/>
    </xf>
    <xf numFmtId="0" fontId="13" fillId="6" borderId="10" xfId="5" applyFont="1" applyFill="1" applyBorder="1" applyAlignment="1" applyProtection="1">
      <alignment horizontal="center" vertical="center" wrapText="1"/>
      <protection locked="0"/>
    </xf>
    <xf numFmtId="0" fontId="12" fillId="6" borderId="10" xfId="5" applyFont="1" applyFill="1" applyBorder="1" applyAlignment="1" applyProtection="1">
      <alignment horizontal="center" vertical="center" wrapText="1"/>
      <protection locked="0"/>
    </xf>
    <xf numFmtId="0" fontId="13" fillId="6" borderId="10" xfId="5" applyFont="1" applyFill="1" applyBorder="1" applyProtection="1">
      <protection locked="0"/>
    </xf>
    <xf numFmtId="0" fontId="13" fillId="6" borderId="11" xfId="5" applyFont="1" applyFill="1" applyBorder="1" applyProtection="1">
      <protection locked="0"/>
    </xf>
    <xf numFmtId="2" fontId="19" fillId="3" borderId="9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10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10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22" xfId="5" applyFont="1" applyBorder="1" applyAlignment="1" applyProtection="1">
      <alignment horizontal="center"/>
      <protection locked="0"/>
    </xf>
    <xf numFmtId="0" fontId="13" fillId="7" borderId="21" xfId="5" applyFont="1" applyFill="1" applyBorder="1" applyAlignment="1" applyProtection="1">
      <alignment horizontal="center" vertical="center" wrapText="1"/>
      <protection locked="0"/>
    </xf>
    <xf numFmtId="0" fontId="12" fillId="7" borderId="21" xfId="5" applyFont="1" applyFill="1" applyBorder="1" applyAlignment="1" applyProtection="1">
      <alignment horizontal="center" vertical="center" wrapText="1"/>
      <protection locked="0"/>
    </xf>
    <xf numFmtId="0" fontId="13" fillId="7" borderId="21" xfId="5" applyFont="1" applyFill="1" applyBorder="1" applyProtection="1">
      <protection locked="0"/>
    </xf>
    <xf numFmtId="0" fontId="13" fillId="7" borderId="23" xfId="5" applyFont="1" applyFill="1" applyBorder="1" applyProtection="1">
      <protection locked="0"/>
    </xf>
    <xf numFmtId="2" fontId="19" fillId="3" borderId="20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21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21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1" xfId="5" applyFont="1" applyFill="1" applyBorder="1" applyAlignment="1" applyProtection="1">
      <alignment horizontal="center" vertical="center" wrapText="1"/>
      <protection locked="0"/>
    </xf>
    <xf numFmtId="0" fontId="13" fillId="6" borderId="21" xfId="5" applyFont="1" applyFill="1" applyBorder="1" applyProtection="1">
      <protection locked="0"/>
    </xf>
    <xf numFmtId="0" fontId="13" fillId="6" borderId="23" xfId="5" applyFont="1" applyFill="1" applyBorder="1" applyProtection="1">
      <protection locked="0"/>
    </xf>
    <xf numFmtId="0" fontId="13" fillId="0" borderId="24" xfId="5" applyFont="1" applyBorder="1" applyAlignment="1" applyProtection="1">
      <alignment horizontal="center"/>
      <protection locked="0"/>
    </xf>
    <xf numFmtId="0" fontId="13" fillId="7" borderId="15" xfId="5" applyFont="1" applyFill="1" applyBorder="1" applyAlignment="1" applyProtection="1">
      <alignment horizontal="center" vertical="center" wrapText="1"/>
      <protection locked="0"/>
    </xf>
    <xf numFmtId="0" fontId="13" fillId="7" borderId="15" xfId="5" applyFont="1" applyFill="1" applyBorder="1" applyProtection="1">
      <protection locked="0"/>
    </xf>
    <xf numFmtId="0" fontId="13" fillId="7" borderId="16" xfId="5" applyFont="1" applyFill="1" applyBorder="1" applyProtection="1">
      <protection locked="0"/>
    </xf>
    <xf numFmtId="2" fontId="19" fillId="3" borderId="14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15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15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2" borderId="19" xfId="5" applyFont="1" applyFill="1" applyBorder="1" applyAlignment="1" applyProtection="1">
      <alignment horizontal="center"/>
      <protection locked="0"/>
    </xf>
    <xf numFmtId="0" fontId="13" fillId="2" borderId="22" xfId="5" applyFont="1" applyFill="1" applyBorder="1" applyAlignment="1" applyProtection="1">
      <alignment horizontal="center"/>
      <protection locked="0"/>
    </xf>
    <xf numFmtId="0" fontId="13" fillId="2" borderId="24" xfId="5" applyFont="1" applyFill="1" applyBorder="1" applyAlignment="1" applyProtection="1">
      <alignment horizontal="center"/>
      <protection locked="0"/>
    </xf>
    <xf numFmtId="0" fontId="2" fillId="0" borderId="0" xfId="2" applyFont="1" applyAlignment="1">
      <alignment vertical="center"/>
    </xf>
    <xf numFmtId="0" fontId="15" fillId="8" borderId="0" xfId="3" applyFont="1" applyFill="1" applyBorder="1" applyAlignment="1"/>
    <xf numFmtId="0" fontId="12" fillId="0" borderId="28" xfId="3" applyFont="1" applyBorder="1" applyAlignment="1" applyProtection="1">
      <alignment horizontal="center" vertical="center" wrapText="1"/>
      <protection locked="0"/>
    </xf>
    <xf numFmtId="0" fontId="12" fillId="0" borderId="22" xfId="3" applyFont="1" applyBorder="1" applyAlignment="1" applyProtection="1">
      <alignment horizontal="center" vertical="center" wrapText="1"/>
      <protection locked="0"/>
    </xf>
    <xf numFmtId="0" fontId="13" fillId="0" borderId="30" xfId="2" applyFont="1" applyBorder="1" applyAlignment="1">
      <alignment vertical="center"/>
    </xf>
    <xf numFmtId="0" fontId="13" fillId="0" borderId="31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7" fillId="0" borderId="21" xfId="2" applyBorder="1" applyAlignment="1">
      <alignment vertical="center"/>
    </xf>
    <xf numFmtId="0" fontId="1" fillId="0" borderId="10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7" fillId="0" borderId="23" xfId="2" applyBorder="1" applyAlignment="1">
      <alignment vertical="center"/>
    </xf>
    <xf numFmtId="0" fontId="7" fillId="0" borderId="15" xfId="2" applyBorder="1" applyAlignment="1">
      <alignment vertical="center"/>
    </xf>
    <xf numFmtId="0" fontId="7" fillId="0" borderId="16" xfId="2" applyBorder="1" applyAlignment="1">
      <alignment vertical="center"/>
    </xf>
    <xf numFmtId="0" fontId="12" fillId="2" borderId="10" xfId="4" applyFont="1" applyFill="1" applyBorder="1" applyAlignment="1" applyProtection="1">
      <alignment horizontal="center" vertical="center" wrapText="1"/>
      <protection locked="0"/>
    </xf>
    <xf numFmtId="0" fontId="12" fillId="0" borderId="9" xfId="4" applyFont="1" applyBorder="1" applyAlignment="1" applyProtection="1">
      <alignment horizontal="center" vertical="center" wrapText="1"/>
      <protection locked="0"/>
    </xf>
    <xf numFmtId="0" fontId="12" fillId="0" borderId="19" xfId="4" applyFont="1" applyBorder="1" applyAlignment="1" applyProtection="1">
      <alignment horizontal="center" vertical="center" wrapText="1"/>
      <protection locked="0"/>
    </xf>
    <xf numFmtId="2" fontId="15" fillId="3" borderId="11" xfId="4" applyNumberFormat="1" applyFont="1" applyFill="1" applyBorder="1" applyAlignment="1">
      <alignment horizontal="center" vertical="center"/>
    </xf>
    <xf numFmtId="0" fontId="12" fillId="0" borderId="9" xfId="4" applyFont="1" applyBorder="1" applyAlignment="1" applyProtection="1">
      <alignment horizontal="center" vertical="center"/>
      <protection locked="0"/>
    </xf>
    <xf numFmtId="0" fontId="12" fillId="0" borderId="19" xfId="4" applyFont="1" applyBorder="1" applyAlignment="1" applyProtection="1">
      <alignment horizontal="center" vertical="center"/>
      <protection locked="0"/>
    </xf>
    <xf numFmtId="0" fontId="12" fillId="0" borderId="37" xfId="4" applyFont="1" applyBorder="1" applyAlignment="1" applyProtection="1">
      <alignment horizontal="center" vertical="center"/>
      <protection locked="0"/>
    </xf>
    <xf numFmtId="0" fontId="12" fillId="0" borderId="38" xfId="4" applyFont="1" applyBorder="1" applyAlignment="1" applyProtection="1">
      <alignment horizontal="center" vertical="center"/>
      <protection locked="0"/>
    </xf>
    <xf numFmtId="0" fontId="12" fillId="0" borderId="39" xfId="4" applyFont="1" applyBorder="1" applyAlignment="1" applyProtection="1">
      <alignment horizontal="center" vertical="center"/>
      <protection locked="0"/>
    </xf>
    <xf numFmtId="0" fontId="12" fillId="0" borderId="28" xfId="3" applyFont="1" applyBorder="1" applyAlignment="1" applyProtection="1">
      <alignment horizontal="center" vertical="center" wrapText="1"/>
      <protection locked="0"/>
    </xf>
    <xf numFmtId="0" fontId="12" fillId="0" borderId="22" xfId="3" applyFont="1" applyBorder="1" applyAlignment="1" applyProtection="1">
      <alignment horizontal="center" vertical="center" wrapText="1"/>
      <protection locked="0"/>
    </xf>
    <xf numFmtId="0" fontId="12" fillId="2" borderId="19" xfId="4" applyFont="1" applyFill="1" applyBorder="1" applyAlignment="1" applyProtection="1">
      <alignment horizontal="center" vertical="center"/>
      <protection locked="0"/>
    </xf>
    <xf numFmtId="0" fontId="12" fillId="2" borderId="38" xfId="4" applyFont="1" applyFill="1" applyBorder="1" applyAlignment="1" applyProtection="1">
      <alignment horizontal="center" vertical="center"/>
      <protection locked="0"/>
    </xf>
    <xf numFmtId="0" fontId="12" fillId="2" borderId="10" xfId="4" applyFont="1" applyFill="1" applyBorder="1" applyAlignment="1" applyProtection="1">
      <alignment horizontal="center" vertical="center"/>
      <protection locked="0"/>
    </xf>
    <xf numFmtId="0" fontId="12" fillId="4" borderId="10" xfId="4" applyFont="1" applyFill="1" applyBorder="1" applyAlignment="1" applyProtection="1">
      <alignment horizontal="center" vertical="center"/>
      <protection locked="0"/>
    </xf>
    <xf numFmtId="2" fontId="15" fillId="3" borderId="19" xfId="4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4" applyFont="1" applyBorder="1" applyAlignment="1" applyProtection="1">
      <alignment horizontal="center" vertical="center"/>
      <protection locked="0"/>
    </xf>
    <xf numFmtId="0" fontId="12" fillId="2" borderId="21" xfId="4" applyFont="1" applyFill="1" applyBorder="1" applyAlignment="1" applyProtection="1">
      <alignment horizontal="center" vertical="center"/>
      <protection locked="0"/>
    </xf>
    <xf numFmtId="0" fontId="5" fillId="0" borderId="0" xfId="4" applyBorder="1"/>
    <xf numFmtId="0" fontId="12" fillId="0" borderId="21" xfId="4" applyFont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2" fontId="15" fillId="3" borderId="26" xfId="4" applyNumberFormat="1" applyFont="1" applyFill="1" applyBorder="1" applyAlignment="1" applyProtection="1">
      <alignment horizontal="center" vertical="center" wrapText="1"/>
      <protection hidden="1"/>
    </xf>
    <xf numFmtId="0" fontId="12" fillId="4" borderId="21" xfId="4" applyFont="1" applyFill="1" applyBorder="1" applyAlignment="1" applyProtection="1">
      <alignment horizontal="center" vertical="center"/>
      <protection locked="0"/>
    </xf>
    <xf numFmtId="2" fontId="15" fillId="3" borderId="11" xfId="2" applyNumberFormat="1" applyFont="1" applyFill="1" applyBorder="1" applyAlignment="1" applyProtection="1">
      <alignment horizontal="center" vertical="center"/>
      <protection hidden="1"/>
    </xf>
    <xf numFmtId="2" fontId="15" fillId="3" borderId="23" xfId="2" applyNumberFormat="1" applyFont="1" applyFill="1" applyBorder="1" applyAlignment="1" applyProtection="1">
      <alignment horizontal="center" vertical="center"/>
      <protection hidden="1"/>
    </xf>
    <xf numFmtId="2" fontId="15" fillId="3" borderId="16" xfId="2" applyNumberFormat="1" applyFont="1" applyFill="1" applyBorder="1" applyAlignment="1" applyProtection="1">
      <alignment horizontal="center" vertical="center"/>
      <protection hidden="1"/>
    </xf>
    <xf numFmtId="0" fontId="12" fillId="0" borderId="9" xfId="2" applyFont="1" applyBorder="1" applyAlignment="1" applyProtection="1">
      <alignment horizontal="center" vertical="center"/>
      <protection hidden="1"/>
    </xf>
    <xf numFmtId="0" fontId="12" fillId="0" borderId="20" xfId="2" applyFont="1" applyBorder="1" applyAlignment="1" applyProtection="1">
      <alignment horizontal="center" vertical="center"/>
      <protection hidden="1"/>
    </xf>
    <xf numFmtId="0" fontId="12" fillId="0" borderId="14" xfId="2" applyFont="1" applyBorder="1" applyAlignment="1" applyProtection="1">
      <alignment horizontal="center" vertical="center"/>
      <protection hidden="1"/>
    </xf>
    <xf numFmtId="0" fontId="12" fillId="0" borderId="10" xfId="2" applyFont="1" applyBorder="1" applyAlignment="1" applyProtection="1">
      <alignment horizontal="center" vertical="center"/>
      <protection hidden="1"/>
    </xf>
    <xf numFmtId="0" fontId="12" fillId="0" borderId="21" xfId="2" applyFont="1" applyBorder="1" applyAlignment="1" applyProtection="1">
      <alignment horizontal="center" vertical="center"/>
      <protection hidden="1"/>
    </xf>
    <xf numFmtId="0" fontId="12" fillId="0" borderId="15" xfId="2" applyFont="1" applyBorder="1" applyAlignment="1" applyProtection="1">
      <alignment horizontal="center" vertical="center"/>
      <protection hidden="1"/>
    </xf>
    <xf numFmtId="0" fontId="12" fillId="0" borderId="19" xfId="2" applyFont="1" applyBorder="1" applyAlignment="1" applyProtection="1">
      <alignment horizontal="center" vertical="center"/>
      <protection hidden="1"/>
    </xf>
    <xf numFmtId="0" fontId="12" fillId="0" borderId="22" xfId="2" applyFont="1" applyBorder="1" applyAlignment="1" applyProtection="1">
      <alignment horizontal="center" vertical="center"/>
      <protection hidden="1"/>
    </xf>
    <xf numFmtId="0" fontId="12" fillId="0" borderId="24" xfId="2" applyFont="1" applyBorder="1" applyAlignment="1" applyProtection="1">
      <alignment horizontal="center" vertical="center"/>
      <protection hidden="1"/>
    </xf>
    <xf numFmtId="0" fontId="12" fillId="0" borderId="37" xfId="2" applyFont="1" applyBorder="1" applyAlignment="1" applyProtection="1">
      <alignment horizontal="center" vertical="center"/>
      <protection hidden="1"/>
    </xf>
    <xf numFmtId="0" fontId="12" fillId="0" borderId="38" xfId="2" applyFont="1" applyBorder="1" applyAlignment="1" applyProtection="1">
      <alignment horizontal="center" vertical="center"/>
      <protection hidden="1"/>
    </xf>
    <xf numFmtId="0" fontId="12" fillId="9" borderId="19" xfId="2" applyFont="1" applyFill="1" applyBorder="1" applyAlignment="1" applyProtection="1">
      <alignment horizontal="center" vertical="center"/>
      <protection hidden="1"/>
    </xf>
    <xf numFmtId="0" fontId="12" fillId="9" borderId="22" xfId="2" applyFont="1" applyFill="1" applyBorder="1" applyAlignment="1" applyProtection="1">
      <alignment horizontal="center" vertical="center"/>
      <protection hidden="1"/>
    </xf>
    <xf numFmtId="0" fontId="12" fillId="9" borderId="24" xfId="2" applyFont="1" applyFill="1" applyBorder="1" applyAlignment="1" applyProtection="1">
      <alignment horizontal="center" vertical="center"/>
      <protection hidden="1"/>
    </xf>
    <xf numFmtId="2" fontId="15" fillId="3" borderId="43" xfId="2" applyNumberFormat="1" applyFont="1" applyFill="1" applyBorder="1" applyAlignment="1" applyProtection="1">
      <alignment horizontal="center" vertical="center"/>
      <protection hidden="1"/>
    </xf>
    <xf numFmtId="2" fontId="15" fillId="3" borderId="29" xfId="2" applyNumberFormat="1" applyFont="1" applyFill="1" applyBorder="1" applyAlignment="1" applyProtection="1">
      <alignment horizontal="center" vertical="center"/>
      <protection hidden="1"/>
    </xf>
    <xf numFmtId="0" fontId="12" fillId="0" borderId="25" xfId="2" applyFont="1" applyBorder="1" applyAlignment="1" applyProtection="1">
      <alignment horizontal="center" vertical="center"/>
      <protection hidden="1"/>
    </xf>
    <xf numFmtId="0" fontId="12" fillId="0" borderId="26" xfId="2" applyFont="1" applyBorder="1" applyAlignment="1" applyProtection="1">
      <alignment horizontal="center" vertical="center"/>
      <protection hidden="1"/>
    </xf>
    <xf numFmtId="0" fontId="12" fillId="0" borderId="28" xfId="2" applyFont="1" applyBorder="1" applyAlignment="1" applyProtection="1">
      <alignment horizontal="center" vertical="center"/>
      <protection hidden="1"/>
    </xf>
    <xf numFmtId="2" fontId="15" fillId="3" borderId="27" xfId="2" applyNumberFormat="1" applyFont="1" applyFill="1" applyBorder="1" applyAlignment="1" applyProtection="1">
      <alignment horizontal="center" vertical="center"/>
      <protection hidden="1"/>
    </xf>
    <xf numFmtId="0" fontId="9" fillId="0" borderId="1" xfId="2" applyFont="1" applyBorder="1" applyAlignment="1" applyProtection="1">
      <alignment horizontal="left" vertical="center" wrapText="1"/>
      <protection hidden="1"/>
    </xf>
    <xf numFmtId="0" fontId="9" fillId="0" borderId="2" xfId="2" applyFont="1" applyBorder="1" applyAlignment="1" applyProtection="1">
      <alignment horizontal="left" vertical="center" wrapText="1"/>
      <protection hidden="1"/>
    </xf>
    <xf numFmtId="0" fontId="9" fillId="0" borderId="4" xfId="2" applyFont="1" applyBorder="1" applyAlignment="1" applyProtection="1">
      <alignment horizontal="left" vertical="center" wrapText="1"/>
      <protection hidden="1"/>
    </xf>
    <xf numFmtId="0" fontId="9" fillId="0" borderId="5" xfId="2" applyFont="1" applyBorder="1" applyAlignment="1" applyProtection="1">
      <alignment horizontal="left" vertical="center" wrapText="1"/>
      <protection hidden="1"/>
    </xf>
    <xf numFmtId="0" fontId="12" fillId="0" borderId="9" xfId="2" applyFont="1" applyBorder="1" applyAlignment="1" applyProtection="1">
      <alignment horizontal="center" vertical="center" wrapText="1"/>
      <protection hidden="1"/>
    </xf>
    <xf numFmtId="0" fontId="12" fillId="0" borderId="20" xfId="2" applyFont="1" applyBorder="1" applyAlignment="1" applyProtection="1">
      <alignment horizontal="center" vertical="center" wrapText="1"/>
      <protection hidden="1"/>
    </xf>
    <xf numFmtId="0" fontId="12" fillId="0" borderId="14" xfId="2" applyFont="1" applyBorder="1" applyAlignment="1" applyProtection="1">
      <alignment horizontal="center" vertical="center" wrapText="1"/>
      <protection hidden="1"/>
    </xf>
    <xf numFmtId="0" fontId="12" fillId="0" borderId="10" xfId="2" applyFont="1" applyBorder="1" applyAlignment="1" applyProtection="1">
      <alignment horizontal="center" vertical="center" wrapText="1"/>
      <protection hidden="1"/>
    </xf>
    <xf numFmtId="0" fontId="12" fillId="0" borderId="21" xfId="2" applyFont="1" applyBorder="1" applyAlignment="1" applyProtection="1">
      <alignment horizontal="center" vertical="center" wrapText="1"/>
      <protection hidden="1"/>
    </xf>
    <xf numFmtId="0" fontId="12" fillId="0" borderId="15" xfId="2" applyFont="1" applyBorder="1" applyAlignment="1" applyProtection="1">
      <alignment horizontal="center" vertical="center" wrapText="1"/>
      <protection hidden="1"/>
    </xf>
    <xf numFmtId="0" fontId="12" fillId="9" borderId="19" xfId="2" applyFont="1" applyFill="1" applyBorder="1" applyAlignment="1" applyProtection="1">
      <alignment horizontal="center" vertical="center" wrapText="1"/>
      <protection hidden="1"/>
    </xf>
    <xf numFmtId="0" fontId="12" fillId="9" borderId="22" xfId="2" applyFont="1" applyFill="1" applyBorder="1" applyAlignment="1" applyProtection="1">
      <alignment horizontal="center" vertical="center" wrapText="1"/>
      <protection hidden="1"/>
    </xf>
    <xf numFmtId="0" fontId="12" fillId="9" borderId="24" xfId="2" applyFont="1" applyFill="1" applyBorder="1" applyAlignment="1" applyProtection="1">
      <alignment horizontal="center" vertical="center" wrapText="1"/>
      <protection hidden="1"/>
    </xf>
    <xf numFmtId="0" fontId="12" fillId="0" borderId="19" xfId="2" applyFont="1" applyBorder="1" applyAlignment="1" applyProtection="1">
      <alignment horizontal="center" vertical="center" wrapText="1"/>
      <protection hidden="1"/>
    </xf>
    <xf numFmtId="0" fontId="12" fillId="0" borderId="22" xfId="2" applyFont="1" applyBorder="1" applyAlignment="1" applyProtection="1">
      <alignment horizontal="center" vertical="center" wrapText="1"/>
      <protection hidden="1"/>
    </xf>
    <xf numFmtId="0" fontId="12" fillId="0" borderId="24" xfId="2" applyFont="1" applyBorder="1" applyAlignment="1" applyProtection="1">
      <alignment horizontal="center" vertical="center" wrapText="1"/>
      <protection hidden="1"/>
    </xf>
    <xf numFmtId="2" fontId="12" fillId="0" borderId="19" xfId="2" applyNumberFormat="1" applyFont="1" applyBorder="1" applyAlignment="1" applyProtection="1">
      <alignment horizontal="center" vertical="center" wrapText="1"/>
      <protection hidden="1"/>
    </xf>
    <xf numFmtId="2" fontId="12" fillId="0" borderId="22" xfId="2" applyNumberFormat="1" applyFont="1" applyBorder="1" applyAlignment="1" applyProtection="1">
      <alignment horizontal="center" vertical="center" wrapText="1"/>
      <protection hidden="1"/>
    </xf>
    <xf numFmtId="2" fontId="12" fillId="0" borderId="24" xfId="2" applyNumberFormat="1" applyFont="1" applyBorder="1" applyAlignment="1" applyProtection="1">
      <alignment horizontal="center" vertical="center" wrapText="1"/>
      <protection hidden="1"/>
    </xf>
    <xf numFmtId="0" fontId="12" fillId="0" borderId="7" xfId="2" applyFont="1" applyBorder="1" applyAlignment="1" applyProtection="1">
      <alignment horizontal="center" vertical="center"/>
      <protection hidden="1"/>
    </xf>
    <xf numFmtId="0" fontId="12" fillId="0" borderId="12" xfId="2" applyFont="1" applyBorder="1" applyAlignment="1" applyProtection="1">
      <alignment horizontal="center" vertical="center"/>
      <protection hidden="1"/>
    </xf>
    <xf numFmtId="0" fontId="12" fillId="0" borderId="17" xfId="2" applyFont="1" applyBorder="1" applyAlignment="1" applyProtection="1">
      <alignment horizontal="center" vertical="center"/>
      <protection hidden="1"/>
    </xf>
    <xf numFmtId="0" fontId="12" fillId="0" borderId="7" xfId="2" applyFont="1" applyBorder="1" applyAlignment="1" applyProtection="1">
      <alignment horizontal="center" vertical="center" wrapText="1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0" fontId="12" fillId="0" borderId="17" xfId="2" applyFont="1" applyBorder="1" applyAlignment="1" applyProtection="1">
      <alignment horizontal="center" vertical="center" wrapText="1"/>
      <protection hidden="1"/>
    </xf>
    <xf numFmtId="0" fontId="12" fillId="0" borderId="8" xfId="2" applyFont="1" applyBorder="1" applyAlignment="1" applyProtection="1">
      <alignment horizontal="center" vertical="center" wrapText="1"/>
      <protection hidden="1"/>
    </xf>
    <xf numFmtId="0" fontId="12" fillId="0" borderId="13" xfId="2" applyFont="1" applyBorder="1" applyAlignment="1" applyProtection="1">
      <alignment horizontal="center" vertical="center" wrapText="1"/>
      <protection hidden="1"/>
    </xf>
    <xf numFmtId="0" fontId="12" fillId="0" borderId="18" xfId="2" applyFont="1" applyBorder="1" applyAlignment="1" applyProtection="1">
      <alignment horizontal="center" vertical="center" wrapText="1"/>
      <protection hidden="1"/>
    </xf>
    <xf numFmtId="0" fontId="12" fillId="3" borderId="8" xfId="2" applyFont="1" applyFill="1" applyBorder="1" applyAlignment="1" applyProtection="1">
      <alignment horizontal="center" vertical="center" wrapText="1"/>
      <protection hidden="1"/>
    </xf>
    <xf numFmtId="0" fontId="12" fillId="3" borderId="13" xfId="2" applyFont="1" applyFill="1" applyBorder="1" applyAlignment="1" applyProtection="1">
      <alignment horizontal="center" vertical="center" wrapText="1"/>
      <protection hidden="1"/>
    </xf>
    <xf numFmtId="0" fontId="12" fillId="3" borderId="18" xfId="2" applyFont="1" applyFill="1" applyBorder="1" applyAlignment="1" applyProtection="1">
      <alignment horizontal="center" vertical="center" wrapText="1"/>
      <protection hidden="1"/>
    </xf>
    <xf numFmtId="0" fontId="9" fillId="0" borderId="1" xfId="3" applyFont="1" applyBorder="1" applyAlignment="1" applyProtection="1">
      <alignment horizontal="left" vertical="center" wrapText="1"/>
      <protection locked="0"/>
    </xf>
    <xf numFmtId="0" fontId="9" fillId="0" borderId="2" xfId="3" applyFont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 applyProtection="1">
      <alignment horizontal="left" vertical="center" wrapText="1"/>
      <protection locked="0"/>
    </xf>
    <xf numFmtId="0" fontId="9" fillId="0" borderId="5" xfId="3" applyFont="1" applyBorder="1" applyAlignment="1" applyProtection="1">
      <alignment horizontal="left" vertical="center" wrapText="1"/>
      <protection locked="0"/>
    </xf>
    <xf numFmtId="2" fontId="19" fillId="3" borderId="19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2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4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7" xfId="3" applyFont="1" applyBorder="1" applyAlignment="1" applyProtection="1">
      <alignment horizontal="center" vertical="center"/>
      <protection locked="0"/>
    </xf>
    <xf numFmtId="0" fontId="12" fillId="0" borderId="12" xfId="3" applyFont="1" applyBorder="1" applyAlignment="1" applyProtection="1">
      <alignment horizontal="center" vertical="center"/>
      <protection locked="0"/>
    </xf>
    <xf numFmtId="0" fontId="12" fillId="0" borderId="17" xfId="3" applyFont="1" applyBorder="1" applyAlignment="1" applyProtection="1">
      <alignment horizontal="center" vertical="center"/>
      <protection locked="0"/>
    </xf>
    <xf numFmtId="0" fontId="12" fillId="0" borderId="7" xfId="3" applyFont="1" applyBorder="1" applyAlignment="1" applyProtection="1">
      <alignment horizontal="center" vertical="center" wrapText="1"/>
      <protection locked="0"/>
    </xf>
    <xf numFmtId="0" fontId="12" fillId="0" borderId="12" xfId="3" applyFont="1" applyBorder="1" applyAlignment="1" applyProtection="1">
      <alignment horizontal="center" vertical="center" wrapText="1"/>
      <protection locked="0"/>
    </xf>
    <xf numFmtId="0" fontId="12" fillId="0" borderId="17" xfId="3" applyFont="1" applyBorder="1" applyAlignment="1" applyProtection="1">
      <alignment horizontal="center" vertical="center" wrapText="1"/>
      <protection locked="0"/>
    </xf>
    <xf numFmtId="0" fontId="12" fillId="0" borderId="8" xfId="3" applyFont="1" applyBorder="1" applyAlignment="1" applyProtection="1">
      <alignment horizontal="center" vertical="center" wrapText="1"/>
      <protection locked="0"/>
    </xf>
    <xf numFmtId="0" fontId="12" fillId="0" borderId="13" xfId="3" applyFont="1" applyBorder="1" applyAlignment="1" applyProtection="1">
      <alignment horizontal="center" vertical="center" wrapText="1"/>
      <protection locked="0"/>
    </xf>
    <xf numFmtId="0" fontId="12" fillId="0" borderId="18" xfId="3" applyFont="1" applyBorder="1" applyAlignment="1" applyProtection="1">
      <alignment horizontal="center" vertical="center" wrapText="1"/>
      <protection locked="0"/>
    </xf>
    <xf numFmtId="2" fontId="19" fillId="3" borderId="11" xfId="3" applyNumberFormat="1" applyFont="1" applyFill="1" applyBorder="1" applyAlignment="1">
      <alignment horizontal="center" vertical="center"/>
    </xf>
    <xf numFmtId="2" fontId="19" fillId="3" borderId="23" xfId="3" applyNumberFormat="1" applyFont="1" applyFill="1" applyBorder="1" applyAlignment="1">
      <alignment horizontal="center" vertical="center"/>
    </xf>
    <xf numFmtId="2" fontId="19" fillId="3" borderId="16" xfId="3" applyNumberFormat="1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 wrapText="1"/>
    </xf>
    <xf numFmtId="0" fontId="12" fillId="3" borderId="13" xfId="3" applyFont="1" applyFill="1" applyBorder="1" applyAlignment="1">
      <alignment horizontal="center" vertical="center" wrapText="1"/>
    </xf>
    <xf numFmtId="0" fontId="12" fillId="3" borderId="18" xfId="3" applyFont="1" applyFill="1" applyBorder="1" applyAlignment="1">
      <alignment horizontal="center" vertical="center" wrapText="1"/>
    </xf>
    <xf numFmtId="0" fontId="12" fillId="0" borderId="37" xfId="3" applyFont="1" applyBorder="1" applyAlignment="1" applyProtection="1">
      <alignment horizontal="center" vertical="center" wrapText="1"/>
      <protection locked="0"/>
    </xf>
    <xf numFmtId="0" fontId="12" fillId="0" borderId="20" xfId="3" applyFont="1" applyBorder="1" applyAlignment="1" applyProtection="1">
      <alignment horizontal="center" vertical="center" wrapText="1"/>
      <protection locked="0"/>
    </xf>
    <xf numFmtId="0" fontId="12" fillId="0" borderId="14" xfId="3" applyFont="1" applyBorder="1" applyAlignment="1" applyProtection="1">
      <alignment horizontal="center" vertical="center" wrapText="1"/>
      <protection locked="0"/>
    </xf>
    <xf numFmtId="0" fontId="13" fillId="0" borderId="38" xfId="3" applyFont="1" applyBorder="1" applyAlignment="1" applyProtection="1">
      <alignment horizontal="center" vertical="center" wrapText="1"/>
      <protection locked="0"/>
    </xf>
    <xf numFmtId="0" fontId="13" fillId="0" borderId="21" xfId="3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Alignment="1" applyProtection="1">
      <alignment horizontal="center" vertical="center" wrapText="1"/>
      <protection locked="0"/>
    </xf>
    <xf numFmtId="0" fontId="13" fillId="0" borderId="19" xfId="3" applyFont="1" applyBorder="1" applyAlignment="1" applyProtection="1">
      <alignment horizontal="center" vertical="center" wrapText="1"/>
      <protection locked="0"/>
    </xf>
    <xf numFmtId="0" fontId="13" fillId="0" borderId="22" xfId="3" applyFont="1" applyBorder="1" applyAlignment="1" applyProtection="1">
      <alignment horizontal="center" vertical="center" wrapText="1"/>
      <protection locked="0"/>
    </xf>
    <xf numFmtId="0" fontId="13" fillId="0" borderId="24" xfId="3" applyFont="1" applyBorder="1" applyAlignment="1" applyProtection="1">
      <alignment horizontal="center" vertical="center" wrapText="1"/>
      <protection locked="0"/>
    </xf>
    <xf numFmtId="0" fontId="12" fillId="0" borderId="9" xfId="3" applyFont="1" applyBorder="1" applyAlignment="1" applyProtection="1">
      <alignment horizontal="center" vertical="center" wrapText="1"/>
      <protection locked="0"/>
    </xf>
    <xf numFmtId="0" fontId="13" fillId="0" borderId="10" xfId="3" applyFont="1" applyBorder="1" applyAlignment="1" applyProtection="1">
      <alignment horizontal="center" vertical="center" wrapText="1"/>
      <protection locked="0"/>
    </xf>
    <xf numFmtId="0" fontId="12" fillId="0" borderId="37" xfId="3" applyFont="1" applyBorder="1" applyAlignment="1" applyProtection="1">
      <alignment horizontal="center" vertical="center"/>
      <protection locked="0"/>
    </xf>
    <xf numFmtId="0" fontId="12" fillId="0" borderId="20" xfId="3" applyFont="1" applyBorder="1" applyAlignment="1" applyProtection="1">
      <alignment horizontal="center" vertical="center"/>
      <protection locked="0"/>
    </xf>
    <xf numFmtId="0" fontId="12" fillId="0" borderId="14" xfId="3" applyFont="1" applyBorder="1" applyAlignment="1" applyProtection="1">
      <alignment horizontal="center" vertical="center"/>
      <protection locked="0"/>
    </xf>
    <xf numFmtId="0" fontId="13" fillId="0" borderId="38" xfId="3" applyFont="1" applyBorder="1" applyAlignment="1" applyProtection="1">
      <alignment horizontal="center" vertical="center"/>
      <protection locked="0"/>
    </xf>
    <xf numFmtId="0" fontId="13" fillId="0" borderId="21" xfId="3" applyFont="1" applyBorder="1" applyAlignment="1" applyProtection="1">
      <alignment horizontal="center" vertical="center"/>
      <protection locked="0"/>
    </xf>
    <xf numFmtId="0" fontId="13" fillId="0" borderId="15" xfId="3" applyFont="1" applyBorder="1" applyAlignment="1" applyProtection="1">
      <alignment horizontal="center" vertical="center"/>
      <protection locked="0"/>
    </xf>
    <xf numFmtId="0" fontId="13" fillId="0" borderId="19" xfId="3" applyFont="1" applyBorder="1" applyAlignment="1" applyProtection="1">
      <alignment horizontal="center" vertical="center"/>
      <protection locked="0"/>
    </xf>
    <xf numFmtId="0" fontId="13" fillId="0" borderId="22" xfId="3" applyFont="1" applyBorder="1" applyAlignment="1" applyProtection="1">
      <alignment horizontal="center" vertical="center"/>
      <protection locked="0"/>
    </xf>
    <xf numFmtId="0" fontId="13" fillId="0" borderId="24" xfId="3" applyFont="1" applyBorder="1" applyAlignment="1" applyProtection="1">
      <alignment horizontal="center" vertical="center"/>
      <protection locked="0"/>
    </xf>
    <xf numFmtId="0" fontId="6" fillId="0" borderId="22" xfId="3" applyBorder="1" applyAlignment="1">
      <alignment horizontal="center" vertical="center"/>
    </xf>
    <xf numFmtId="0" fontId="6" fillId="0" borderId="24" xfId="3" applyBorder="1" applyAlignment="1">
      <alignment horizontal="center" vertical="center"/>
    </xf>
    <xf numFmtId="2" fontId="19" fillId="3" borderId="8" xfId="3" applyNumberFormat="1" applyFont="1" applyFill="1" applyBorder="1" applyAlignment="1">
      <alignment horizontal="center" vertical="center"/>
    </xf>
    <xf numFmtId="2" fontId="19" fillId="3" borderId="13" xfId="3" applyNumberFormat="1" applyFont="1" applyFill="1" applyBorder="1" applyAlignment="1">
      <alignment horizontal="center" vertical="center"/>
    </xf>
    <xf numFmtId="2" fontId="19" fillId="3" borderId="18" xfId="3" applyNumberFormat="1" applyFont="1" applyFill="1" applyBorder="1" applyAlignment="1">
      <alignment horizontal="center" vertical="center"/>
    </xf>
    <xf numFmtId="0" fontId="12" fillId="0" borderId="39" xfId="3" applyFont="1" applyBorder="1" applyAlignment="1" applyProtection="1">
      <alignment horizontal="center" vertical="center"/>
      <protection locked="0"/>
    </xf>
    <xf numFmtId="0" fontId="12" fillId="0" borderId="28" xfId="3" applyFont="1" applyBorder="1" applyAlignment="1" applyProtection="1">
      <alignment horizontal="center" vertical="center"/>
      <protection locked="0"/>
    </xf>
    <xf numFmtId="0" fontId="12" fillId="0" borderId="41" xfId="3" applyFont="1" applyBorder="1" applyAlignment="1" applyProtection="1">
      <alignment horizontal="center" vertical="center"/>
      <protection locked="0"/>
    </xf>
    <xf numFmtId="0" fontId="12" fillId="0" borderId="8" xfId="3" applyFont="1" applyBorder="1" applyAlignment="1" applyProtection="1">
      <alignment horizontal="center" vertical="center"/>
      <protection locked="0"/>
    </xf>
    <xf numFmtId="0" fontId="12" fillId="0" borderId="13" xfId="3" applyFont="1" applyBorder="1" applyAlignment="1" applyProtection="1">
      <alignment horizontal="center" vertical="center"/>
      <protection locked="0"/>
    </xf>
    <xf numFmtId="0" fontId="12" fillId="0" borderId="18" xfId="3" applyFont="1" applyBorder="1" applyAlignment="1" applyProtection="1">
      <alignment horizontal="center" vertical="center"/>
      <protection locked="0"/>
    </xf>
    <xf numFmtId="0" fontId="12" fillId="8" borderId="39" xfId="3" applyFont="1" applyFill="1" applyBorder="1" applyAlignment="1" applyProtection="1">
      <alignment horizontal="center" vertical="center"/>
      <protection locked="0"/>
    </xf>
    <xf numFmtId="0" fontId="12" fillId="8" borderId="28" xfId="3" applyFont="1" applyFill="1" applyBorder="1" applyAlignment="1" applyProtection="1">
      <alignment horizontal="center" vertical="center"/>
      <protection locked="0"/>
    </xf>
    <xf numFmtId="0" fontId="12" fillId="8" borderId="37" xfId="3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/>
    </xf>
    <xf numFmtId="0" fontId="12" fillId="0" borderId="39" xfId="2" applyFont="1" applyBorder="1" applyAlignment="1" applyProtection="1">
      <alignment horizontal="center" vertical="center"/>
      <protection locked="0"/>
    </xf>
    <xf numFmtId="0" fontId="12" fillId="0" borderId="41" xfId="2" applyFont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 wrapText="1"/>
      <protection locked="0"/>
    </xf>
    <xf numFmtId="0" fontId="12" fillId="2" borderId="24" xfId="2" applyFont="1" applyFill="1" applyBorder="1" applyAlignment="1" applyProtection="1">
      <alignment horizontal="center" vertical="center" wrapText="1"/>
      <protection locked="0"/>
    </xf>
    <xf numFmtId="0" fontId="12" fillId="0" borderId="19" xfId="2" applyFont="1" applyBorder="1" applyAlignment="1" applyProtection="1">
      <alignment horizontal="center" vertical="center" wrapText="1"/>
      <protection locked="0"/>
    </xf>
    <xf numFmtId="0" fontId="12" fillId="0" borderId="24" xfId="2" applyFont="1" applyBorder="1" applyAlignment="1" applyProtection="1">
      <alignment horizontal="center" vertical="center" wrapText="1"/>
      <protection locked="0"/>
    </xf>
    <xf numFmtId="2" fontId="12" fillId="3" borderId="40" xfId="2" applyNumberFormat="1" applyFont="1" applyFill="1" applyBorder="1" applyAlignment="1">
      <alignment horizontal="center" vertical="center"/>
    </xf>
    <xf numFmtId="2" fontId="12" fillId="3" borderId="42" xfId="2" applyNumberFormat="1" applyFont="1" applyFill="1" applyBorder="1" applyAlignment="1">
      <alignment horizontal="center" vertical="center"/>
    </xf>
    <xf numFmtId="0" fontId="12" fillId="8" borderId="19" xfId="2" applyFont="1" applyFill="1" applyBorder="1" applyAlignment="1" applyProtection="1">
      <alignment horizontal="center" vertical="center" wrapText="1"/>
      <protection locked="0"/>
    </xf>
    <xf numFmtId="0" fontId="12" fillId="8" borderId="24" xfId="2" applyFont="1" applyFill="1" applyBorder="1" applyAlignment="1" applyProtection="1">
      <alignment horizontal="center" vertical="center" wrapText="1"/>
      <protection locked="0"/>
    </xf>
    <xf numFmtId="2" fontId="12" fillId="3" borderId="11" xfId="2" applyNumberFormat="1" applyFont="1" applyFill="1" applyBorder="1" applyAlignment="1">
      <alignment horizontal="center" vertical="center"/>
    </xf>
    <xf numFmtId="2" fontId="12" fillId="3" borderId="23" xfId="2" applyNumberFormat="1" applyFont="1" applyFill="1" applyBorder="1" applyAlignment="1">
      <alignment horizontal="center" vertical="center"/>
    </xf>
    <xf numFmtId="2" fontId="12" fillId="3" borderId="16" xfId="2" applyNumberFormat="1" applyFont="1" applyFill="1" applyBorder="1" applyAlignment="1">
      <alignment horizontal="center" vertical="center"/>
    </xf>
    <xf numFmtId="0" fontId="12" fillId="0" borderId="19" xfId="2" applyFont="1" applyBorder="1" applyAlignment="1" applyProtection="1">
      <alignment horizontal="center" vertical="center"/>
      <protection locked="0"/>
    </xf>
    <xf numFmtId="0" fontId="12" fillId="0" borderId="24" xfId="2" applyFont="1" applyBorder="1" applyAlignment="1" applyProtection="1">
      <alignment horizontal="center" vertical="center"/>
      <protection locked="0"/>
    </xf>
    <xf numFmtId="0" fontId="12" fillId="0" borderId="37" xfId="2" applyFont="1" applyBorder="1" applyAlignment="1" applyProtection="1">
      <alignment horizontal="center" vertical="center"/>
      <protection locked="0"/>
    </xf>
    <xf numFmtId="0" fontId="12" fillId="0" borderId="20" xfId="2" applyFont="1" applyBorder="1" applyAlignment="1" applyProtection="1">
      <alignment horizontal="center" vertical="center"/>
      <protection locked="0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2" borderId="22" xfId="2" applyFont="1" applyFill="1" applyBorder="1" applyAlignment="1" applyProtection="1">
      <alignment horizontal="center" vertical="center" wrapText="1"/>
      <protection locked="0"/>
    </xf>
    <xf numFmtId="0" fontId="12" fillId="0" borderId="22" xfId="2" applyFont="1" applyBorder="1" applyAlignment="1" applyProtection="1">
      <alignment horizontal="center" vertical="center"/>
      <protection locked="0"/>
    </xf>
    <xf numFmtId="0" fontId="12" fillId="4" borderId="38" xfId="2" applyFont="1" applyFill="1" applyBorder="1" applyAlignment="1" applyProtection="1">
      <alignment horizontal="center" vertical="center"/>
      <protection locked="0"/>
    </xf>
    <xf numFmtId="0" fontId="12" fillId="4" borderId="21" xfId="2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0" borderId="22" xfId="2" applyFont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 applyProtection="1">
      <alignment horizontal="center" vertical="center"/>
      <protection locked="0"/>
    </xf>
    <xf numFmtId="0" fontId="12" fillId="0" borderId="21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0" fontId="26" fillId="2" borderId="19" xfId="2" applyFont="1" applyFill="1" applyBorder="1" applyAlignment="1" applyProtection="1">
      <alignment horizontal="center" vertical="center"/>
      <protection locked="0"/>
    </xf>
    <xf numFmtId="0" fontId="12" fillId="2" borderId="22" xfId="2" applyFont="1" applyFill="1" applyBorder="1" applyAlignment="1" applyProtection="1">
      <alignment horizontal="center" vertical="center"/>
      <protection locked="0"/>
    </xf>
    <xf numFmtId="0" fontId="12" fillId="2" borderId="24" xfId="2" applyFont="1" applyFill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left" vertical="center" wrapText="1"/>
      <protection locked="0"/>
    </xf>
    <xf numFmtId="0" fontId="9" fillId="0" borderId="2" xfId="2" applyFont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horizontal="left" vertical="center" wrapText="1"/>
      <protection locked="0"/>
    </xf>
    <xf numFmtId="0" fontId="9" fillId="0" borderId="5" xfId="2" applyFont="1" applyBorder="1" applyAlignment="1" applyProtection="1">
      <alignment horizontal="left" vertical="center" wrapText="1"/>
      <protection locked="0"/>
    </xf>
    <xf numFmtId="0" fontId="12" fillId="0" borderId="37" xfId="2" applyFont="1" applyBorder="1" applyAlignment="1" applyProtection="1">
      <alignment horizontal="center" vertical="center" wrapText="1"/>
      <protection locked="0"/>
    </xf>
    <xf numFmtId="0" fontId="12" fillId="0" borderId="20" xfId="2" applyFont="1" applyBorder="1" applyAlignment="1" applyProtection="1">
      <alignment horizontal="center" vertical="center" wrapText="1"/>
      <protection locked="0"/>
    </xf>
    <xf numFmtId="0" fontId="12" fillId="0" borderId="14" xfId="2" applyFont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 applyProtection="1">
      <alignment horizontal="center" vertical="center" wrapText="1"/>
      <protection locked="0"/>
    </xf>
    <xf numFmtId="0" fontId="12" fillId="0" borderId="21" xfId="2" applyFont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 applyProtection="1">
      <alignment horizontal="center" vertical="center" wrapText="1"/>
      <protection locked="0"/>
    </xf>
    <xf numFmtId="0" fontId="12" fillId="0" borderId="9" xfId="2" applyFont="1" applyBorder="1" applyAlignment="1" applyProtection="1">
      <alignment horizontal="center" vertical="center" wrapText="1"/>
      <protection locked="0"/>
    </xf>
    <xf numFmtId="0" fontId="12" fillId="0" borderId="10" xfId="2" applyFont="1" applyBorder="1" applyAlignment="1" applyProtection="1">
      <alignment horizontal="center" vertical="center" wrapText="1"/>
      <protection locked="0"/>
    </xf>
    <xf numFmtId="0" fontId="12" fillId="0" borderId="7" xfId="2" applyFont="1" applyBorder="1" applyAlignment="1" applyProtection="1">
      <alignment horizontal="center" vertical="center"/>
      <protection locked="0"/>
    </xf>
    <xf numFmtId="0" fontId="12" fillId="0" borderId="12" xfId="2" applyFont="1" applyBorder="1" applyAlignment="1" applyProtection="1">
      <alignment horizontal="center" vertical="center"/>
      <protection locked="0"/>
    </xf>
    <xf numFmtId="0" fontId="12" fillId="0" borderId="17" xfId="2" applyFont="1" applyBorder="1" applyAlignment="1" applyProtection="1">
      <alignment horizontal="center" vertical="center"/>
      <protection locked="0"/>
    </xf>
    <xf numFmtId="0" fontId="12" fillId="0" borderId="7" xfId="2" applyFont="1" applyBorder="1" applyAlignment="1" applyProtection="1">
      <alignment horizontal="center" vertical="center" wrapText="1"/>
      <protection locked="0"/>
    </xf>
    <xf numFmtId="0" fontId="12" fillId="0" borderId="12" xfId="2" applyFont="1" applyBorder="1" applyAlignment="1" applyProtection="1">
      <alignment horizontal="center" vertical="center" wrapText="1"/>
      <protection locked="0"/>
    </xf>
    <xf numFmtId="0" fontId="12" fillId="0" borderId="17" xfId="2" applyFont="1" applyBorder="1" applyAlignment="1" applyProtection="1">
      <alignment horizontal="center" vertical="center" wrapText="1"/>
      <protection locked="0"/>
    </xf>
    <xf numFmtId="0" fontId="12" fillId="0" borderId="8" xfId="2" applyFont="1" applyBorder="1" applyAlignment="1" applyProtection="1">
      <alignment horizontal="center" vertical="center" wrapText="1"/>
      <protection locked="0"/>
    </xf>
    <xf numFmtId="0" fontId="12" fillId="0" borderId="13" xfId="2" applyFont="1" applyBorder="1" applyAlignment="1" applyProtection="1">
      <alignment horizontal="center" vertical="center" wrapText="1"/>
      <protection locked="0"/>
    </xf>
    <xf numFmtId="0" fontId="12" fillId="0" borderId="18" xfId="2" applyFont="1" applyBorder="1" applyAlignment="1" applyProtection="1">
      <alignment horizontal="center" vertical="center" wrapText="1"/>
      <protection locked="0"/>
    </xf>
    <xf numFmtId="0" fontId="12" fillId="3" borderId="8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8" xfId="2" applyFont="1" applyFill="1" applyBorder="1" applyAlignment="1">
      <alignment horizontal="center" vertical="center" wrapText="1"/>
    </xf>
    <xf numFmtId="2" fontId="12" fillId="3" borderId="29" xfId="2" applyNumberFormat="1" applyFont="1" applyFill="1" applyBorder="1" applyAlignment="1">
      <alignment horizontal="center" vertical="center"/>
    </xf>
    <xf numFmtId="0" fontId="12" fillId="0" borderId="28" xfId="2" applyFont="1" applyBorder="1" applyAlignment="1" applyProtection="1">
      <alignment horizontal="center" vertical="center"/>
      <protection locked="0"/>
    </xf>
    <xf numFmtId="0" fontId="12" fillId="8" borderId="22" xfId="2" applyFont="1" applyFill="1" applyBorder="1" applyAlignment="1" applyProtection="1">
      <alignment horizontal="center" vertical="center" wrapText="1"/>
      <protection locked="0"/>
    </xf>
    <xf numFmtId="0" fontId="12" fillId="0" borderId="9" xfId="2" applyFont="1" applyBorder="1" applyAlignment="1" applyProtection="1">
      <alignment horizontal="center" vertical="center"/>
      <protection locked="0"/>
    </xf>
    <xf numFmtId="0" fontId="12" fillId="0" borderId="10" xfId="2" applyFont="1" applyBorder="1" applyAlignment="1" applyProtection="1">
      <alignment horizontal="center" vertical="center"/>
      <protection locked="0"/>
    </xf>
    <xf numFmtId="0" fontId="12" fillId="2" borderId="26" xfId="2" applyFont="1" applyFill="1" applyBorder="1" applyAlignment="1" applyProtection="1">
      <alignment horizontal="center" vertical="center" wrapText="1"/>
      <protection locked="0"/>
    </xf>
    <xf numFmtId="0" fontId="12" fillId="0" borderId="26" xfId="2" applyFont="1" applyBorder="1" applyAlignment="1" applyProtection="1">
      <alignment horizontal="center" vertical="center"/>
      <protection locked="0"/>
    </xf>
    <xf numFmtId="2" fontId="15" fillId="3" borderId="11" xfId="1" applyNumberFormat="1" applyFont="1" applyFill="1" applyBorder="1" applyAlignment="1">
      <alignment horizontal="center" vertical="center"/>
    </xf>
    <xf numFmtId="2" fontId="15" fillId="3" borderId="23" xfId="1" applyNumberFormat="1" applyFont="1" applyFill="1" applyBorder="1" applyAlignment="1">
      <alignment horizontal="center" vertical="center"/>
    </xf>
    <xf numFmtId="2" fontId="15" fillId="3" borderId="16" xfId="1" applyNumberFormat="1" applyFont="1" applyFill="1" applyBorder="1" applyAlignment="1">
      <alignment horizontal="center" vertical="center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1" fontId="12" fillId="0" borderId="19" xfId="1" applyNumberFormat="1" applyFont="1" applyBorder="1" applyAlignment="1" applyProtection="1">
      <alignment horizontal="center" vertical="center"/>
      <protection locked="0"/>
    </xf>
    <xf numFmtId="1" fontId="12" fillId="0" borderId="24" xfId="1" applyNumberFormat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1" fontId="12" fillId="0" borderId="22" xfId="1" applyNumberFormat="1" applyFont="1" applyBorder="1" applyAlignment="1" applyProtection="1">
      <alignment horizontal="center" vertical="center"/>
      <protection locked="0"/>
    </xf>
    <xf numFmtId="2" fontId="15" fillId="3" borderId="29" xfId="1" applyNumberFormat="1" applyFont="1" applyFill="1" applyBorder="1" applyAlignment="1">
      <alignment horizontal="center" vertical="center"/>
    </xf>
    <xf numFmtId="0" fontId="12" fillId="0" borderId="28" xfId="1" applyFont="1" applyBorder="1" applyAlignment="1" applyProtection="1">
      <alignment horizontal="center" vertical="center"/>
      <protection locked="0"/>
    </xf>
    <xf numFmtId="2" fontId="15" fillId="3" borderId="27" xfId="1" applyNumberFormat="1" applyFont="1" applyFill="1" applyBorder="1" applyAlignment="1">
      <alignment horizontal="center" vertical="center"/>
    </xf>
    <xf numFmtId="0" fontId="12" fillId="0" borderId="25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166" fontId="12" fillId="0" borderId="19" xfId="1" applyNumberFormat="1" applyFont="1" applyBorder="1" applyAlignment="1" applyProtection="1">
      <alignment horizontal="center" vertical="center"/>
      <protection locked="0"/>
    </xf>
    <xf numFmtId="166" fontId="12" fillId="0" borderId="22" xfId="1" applyNumberFormat="1" applyFont="1" applyBorder="1" applyAlignment="1" applyProtection="1">
      <alignment horizontal="center" vertical="center"/>
      <protection locked="0"/>
    </xf>
    <xf numFmtId="166" fontId="12" fillId="0" borderId="24" xfId="1" applyNumberFormat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9" fillId="0" borderId="4" xfId="1" applyFont="1" applyBorder="1" applyAlignment="1" applyProtection="1">
      <alignment horizontal="left" vertical="center" wrapText="1"/>
      <protection locked="0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166" fontId="12" fillId="0" borderId="19" xfId="1" applyNumberFormat="1" applyFont="1" applyBorder="1" applyAlignment="1" applyProtection="1">
      <alignment horizontal="center" vertical="center" wrapText="1"/>
      <protection locked="0"/>
    </xf>
    <xf numFmtId="166" fontId="12" fillId="0" borderId="22" xfId="1" applyNumberFormat="1" applyFont="1" applyBorder="1" applyAlignment="1" applyProtection="1">
      <alignment horizontal="center" vertical="center" wrapText="1"/>
      <protection locked="0"/>
    </xf>
    <xf numFmtId="166" fontId="12" fillId="0" borderId="24" xfId="1" applyNumberFormat="1" applyFont="1" applyBorder="1" applyAlignment="1" applyProtection="1">
      <alignment horizontal="center" vertical="center" wrapText="1"/>
      <protection locked="0"/>
    </xf>
    <xf numFmtId="1" fontId="12" fillId="0" borderId="19" xfId="1" applyNumberFormat="1" applyFont="1" applyBorder="1" applyAlignment="1" applyProtection="1">
      <alignment horizontal="center" vertical="center" wrapText="1"/>
      <protection locked="0"/>
    </xf>
    <xf numFmtId="1" fontId="12" fillId="0" borderId="22" xfId="1" applyNumberFormat="1" applyFont="1" applyBorder="1" applyAlignment="1" applyProtection="1">
      <alignment horizontal="center" vertical="center" wrapText="1"/>
      <protection locked="0"/>
    </xf>
    <xf numFmtId="1" fontId="12" fillId="0" borderId="24" xfId="1" applyNumberFormat="1" applyFont="1" applyBorder="1" applyAlignment="1" applyProtection="1">
      <alignment horizontal="center" vertical="center" wrapText="1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 applyProtection="1">
      <alignment horizontal="center" vertical="center" wrapText="1"/>
      <protection locked="0"/>
    </xf>
    <xf numFmtId="0" fontId="12" fillId="0" borderId="17" xfId="1" applyFont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 applyProtection="1">
      <alignment horizontal="center" vertical="center" wrapText="1"/>
      <protection locked="0"/>
    </xf>
    <xf numFmtId="0" fontId="12" fillId="0" borderId="18" xfId="1" applyFont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13" xfId="1" applyFont="1" applyFill="1" applyBorder="1" applyAlignment="1">
      <alignment horizontal="center" vertical="center" wrapText="1"/>
    </xf>
    <xf numFmtId="0" fontId="12" fillId="3" borderId="18" xfId="1" applyFont="1" applyFill="1" applyBorder="1" applyAlignment="1">
      <alignment horizontal="center" vertical="center" wrapText="1"/>
    </xf>
    <xf numFmtId="1" fontId="12" fillId="0" borderId="19" xfId="4" applyNumberFormat="1" applyFont="1" applyBorder="1" applyAlignment="1" applyProtection="1">
      <alignment horizontal="center" vertical="center"/>
      <protection locked="0"/>
    </xf>
    <xf numFmtId="1" fontId="12" fillId="0" borderId="22" xfId="4" applyNumberFormat="1" applyFont="1" applyBorder="1" applyAlignment="1" applyProtection="1">
      <alignment horizontal="center" vertical="center"/>
      <protection locked="0"/>
    </xf>
    <xf numFmtId="1" fontId="12" fillId="0" borderId="24" xfId="4" applyNumberFormat="1" applyFont="1" applyBorder="1" applyAlignment="1" applyProtection="1">
      <alignment horizontal="center" vertical="center"/>
      <protection locked="0"/>
    </xf>
    <xf numFmtId="0" fontId="12" fillId="0" borderId="37" xfId="4" applyFont="1" applyBorder="1" applyAlignment="1" applyProtection="1">
      <alignment horizontal="center" vertical="center"/>
      <protection locked="0"/>
    </xf>
    <xf numFmtId="0" fontId="12" fillId="0" borderId="14" xfId="4" applyFont="1" applyBorder="1" applyAlignment="1" applyProtection="1">
      <alignment horizontal="center" vertical="center"/>
      <protection locked="0"/>
    </xf>
    <xf numFmtId="0" fontId="12" fillId="0" borderId="38" xfId="4" applyFont="1" applyBorder="1" applyAlignment="1" applyProtection="1">
      <alignment horizontal="center" vertical="center"/>
      <protection locked="0"/>
    </xf>
    <xf numFmtId="0" fontId="12" fillId="0" borderId="15" xfId="4" applyFont="1" applyBorder="1" applyAlignment="1" applyProtection="1">
      <alignment horizontal="center" vertical="center"/>
      <protection locked="0"/>
    </xf>
    <xf numFmtId="0" fontId="12" fillId="0" borderId="19" xfId="4" applyFont="1" applyBorder="1" applyAlignment="1" applyProtection="1">
      <alignment horizontal="center" vertical="center"/>
      <protection locked="0"/>
    </xf>
    <xf numFmtId="0" fontId="12" fillId="0" borderId="24" xfId="4" applyFont="1" applyBorder="1" applyAlignment="1" applyProtection="1">
      <alignment horizontal="center" vertical="center"/>
      <protection locked="0"/>
    </xf>
    <xf numFmtId="2" fontId="15" fillId="3" borderId="11" xfId="4" applyNumberFormat="1" applyFont="1" applyFill="1" applyBorder="1" applyAlignment="1">
      <alignment horizontal="center" vertical="center"/>
    </xf>
    <xf numFmtId="2" fontId="15" fillId="3" borderId="23" xfId="4" applyNumberFormat="1" applyFont="1" applyFill="1" applyBorder="1" applyAlignment="1">
      <alignment horizontal="center" vertical="center"/>
    </xf>
    <xf numFmtId="2" fontId="15" fillId="3" borderId="16" xfId="4" applyNumberFormat="1" applyFont="1" applyFill="1" applyBorder="1" applyAlignment="1">
      <alignment horizontal="center" vertical="center"/>
    </xf>
    <xf numFmtId="0" fontId="12" fillId="0" borderId="20" xfId="4" applyFont="1" applyBorder="1" applyAlignment="1" applyProtection="1">
      <alignment horizontal="center" vertical="center"/>
      <protection locked="0"/>
    </xf>
    <xf numFmtId="0" fontId="12" fillId="0" borderId="21" xfId="4" applyFont="1" applyBorder="1" applyAlignment="1" applyProtection="1">
      <alignment horizontal="center" vertical="center"/>
      <protection locked="0"/>
    </xf>
    <xf numFmtId="166" fontId="12" fillId="0" borderId="19" xfId="4" applyNumberFormat="1" applyFont="1" applyBorder="1" applyAlignment="1" applyProtection="1">
      <alignment horizontal="center" vertical="center"/>
      <protection locked="0"/>
    </xf>
    <xf numFmtId="166" fontId="12" fillId="0" borderId="22" xfId="4" applyNumberFormat="1" applyFont="1" applyBorder="1" applyAlignment="1" applyProtection="1">
      <alignment horizontal="center" vertical="center"/>
      <protection locked="0"/>
    </xf>
    <xf numFmtId="166" fontId="12" fillId="0" borderId="24" xfId="4" applyNumberFormat="1" applyFont="1" applyBorder="1" applyAlignment="1" applyProtection="1">
      <alignment horizontal="center" vertical="center"/>
      <protection locked="0"/>
    </xf>
    <xf numFmtId="0" fontId="12" fillId="0" borderId="22" xfId="4" applyFont="1" applyBorder="1" applyAlignment="1" applyProtection="1">
      <alignment horizontal="center" vertical="center"/>
      <protection locked="0"/>
    </xf>
    <xf numFmtId="2" fontId="15" fillId="3" borderId="43" xfId="4" applyNumberFormat="1" applyFont="1" applyFill="1" applyBorder="1" applyAlignment="1">
      <alignment horizontal="center" vertical="center"/>
    </xf>
    <xf numFmtId="0" fontId="12" fillId="0" borderId="9" xfId="4" applyFont="1" applyBorder="1" applyAlignment="1" applyProtection="1">
      <alignment horizontal="center" vertical="center"/>
      <protection locked="0"/>
    </xf>
    <xf numFmtId="0" fontId="12" fillId="0" borderId="10" xfId="4" applyFont="1" applyBorder="1" applyAlignment="1" applyProtection="1">
      <alignment horizontal="center" vertical="center"/>
      <protection locked="0"/>
    </xf>
    <xf numFmtId="0" fontId="12" fillId="0" borderId="7" xfId="4" applyFont="1" applyBorder="1" applyAlignment="1" applyProtection="1">
      <alignment horizontal="center" vertical="center"/>
      <protection locked="0"/>
    </xf>
    <xf numFmtId="0" fontId="12" fillId="0" borderId="12" xfId="4" applyFont="1" applyBorder="1" applyAlignment="1" applyProtection="1">
      <alignment horizontal="center" vertical="center"/>
      <protection locked="0"/>
    </xf>
    <xf numFmtId="0" fontId="12" fillId="0" borderId="17" xfId="4" applyFont="1" applyBorder="1" applyAlignment="1" applyProtection="1">
      <alignment horizontal="center" vertical="center"/>
      <protection locked="0"/>
    </xf>
    <xf numFmtId="0" fontId="12" fillId="0" borderId="7" xfId="4" applyFont="1" applyBorder="1" applyAlignment="1" applyProtection="1">
      <alignment horizontal="center" vertical="center" wrapText="1"/>
      <protection locked="0"/>
    </xf>
    <xf numFmtId="0" fontId="12" fillId="0" borderId="12" xfId="4" applyFont="1" applyBorder="1" applyAlignment="1" applyProtection="1">
      <alignment horizontal="center" vertical="center" wrapText="1"/>
      <protection locked="0"/>
    </xf>
    <xf numFmtId="0" fontId="12" fillId="0" borderId="17" xfId="4" applyFont="1" applyBorder="1" applyAlignment="1" applyProtection="1">
      <alignment horizontal="center" vertical="center" wrapText="1"/>
      <protection locked="0"/>
    </xf>
    <xf numFmtId="0" fontId="12" fillId="0" borderId="8" xfId="4" applyFont="1" applyBorder="1" applyAlignment="1" applyProtection="1">
      <alignment horizontal="center" vertical="center" wrapText="1"/>
      <protection locked="0"/>
    </xf>
    <xf numFmtId="0" fontId="12" fillId="0" borderId="13" xfId="4" applyFont="1" applyBorder="1" applyAlignment="1" applyProtection="1">
      <alignment horizontal="center" vertical="center" wrapText="1"/>
      <protection locked="0"/>
    </xf>
    <xf numFmtId="0" fontId="12" fillId="0" borderId="18" xfId="4" applyFont="1" applyBorder="1" applyAlignment="1" applyProtection="1">
      <alignment horizontal="center" vertical="center" wrapText="1"/>
      <protection locked="0"/>
    </xf>
    <xf numFmtId="0" fontId="12" fillId="3" borderId="8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12" fillId="3" borderId="18" xfId="4" applyFont="1" applyFill="1" applyBorder="1" applyAlignment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  <protection locked="0"/>
    </xf>
    <xf numFmtId="0" fontId="9" fillId="0" borderId="2" xfId="4" applyFont="1" applyBorder="1" applyAlignment="1" applyProtection="1">
      <alignment horizontal="left" vertical="center" wrapText="1"/>
      <protection locked="0"/>
    </xf>
    <xf numFmtId="0" fontId="9" fillId="0" borderId="4" xfId="4" applyFont="1" applyBorder="1" applyAlignment="1" applyProtection="1">
      <alignment horizontal="left" vertical="center" wrapText="1"/>
      <protection locked="0"/>
    </xf>
    <xf numFmtId="0" fontId="9" fillId="0" borderId="5" xfId="4" applyFont="1" applyBorder="1" applyAlignment="1" applyProtection="1">
      <alignment horizontal="left" vertical="center" wrapText="1"/>
      <protection locked="0"/>
    </xf>
    <xf numFmtId="0" fontId="12" fillId="0" borderId="37" xfId="4" applyFont="1" applyBorder="1" applyAlignment="1" applyProtection="1">
      <alignment horizontal="center" vertical="center" wrapText="1"/>
      <protection locked="0"/>
    </xf>
    <xf numFmtId="0" fontId="12" fillId="0" borderId="20" xfId="4" applyFont="1" applyBorder="1" applyAlignment="1" applyProtection="1">
      <alignment horizontal="center" vertical="center" wrapText="1"/>
      <protection locked="0"/>
    </xf>
    <xf numFmtId="0" fontId="12" fillId="0" borderId="14" xfId="4" applyFont="1" applyBorder="1" applyAlignment="1" applyProtection="1">
      <alignment horizontal="center" vertical="center" wrapText="1"/>
      <protection locked="0"/>
    </xf>
    <xf numFmtId="0" fontId="12" fillId="0" borderId="38" xfId="4" applyFont="1" applyBorder="1" applyAlignment="1" applyProtection="1">
      <alignment horizontal="center" vertical="center" wrapText="1"/>
      <protection locked="0"/>
    </xf>
    <xf numFmtId="0" fontId="12" fillId="0" borderId="21" xfId="4" applyFont="1" applyBorder="1" applyAlignment="1" applyProtection="1">
      <alignment horizontal="center" vertical="center" wrapText="1"/>
      <protection locked="0"/>
    </xf>
    <xf numFmtId="0" fontId="12" fillId="0" borderId="15" xfId="4" applyFont="1" applyBorder="1" applyAlignment="1" applyProtection="1">
      <alignment horizontal="center" vertical="center" wrapText="1"/>
      <protection locked="0"/>
    </xf>
    <xf numFmtId="167" fontId="12" fillId="0" borderId="19" xfId="4" applyNumberFormat="1" applyFont="1" applyBorder="1" applyAlignment="1" applyProtection="1">
      <alignment horizontal="center" vertical="center" wrapText="1"/>
      <protection locked="0"/>
    </xf>
    <xf numFmtId="167" fontId="12" fillId="0" borderId="22" xfId="4" applyNumberFormat="1" applyFont="1" applyBorder="1" applyAlignment="1" applyProtection="1">
      <alignment horizontal="center" vertical="center" wrapText="1"/>
      <protection locked="0"/>
    </xf>
    <xf numFmtId="167" fontId="12" fillId="0" borderId="24" xfId="4" applyNumberFormat="1" applyFont="1" applyBorder="1" applyAlignment="1" applyProtection="1">
      <alignment horizontal="center" vertical="center" wrapText="1"/>
      <protection locked="0"/>
    </xf>
    <xf numFmtId="1" fontId="12" fillId="0" borderId="19" xfId="4" applyNumberFormat="1" applyFont="1" applyBorder="1" applyAlignment="1" applyProtection="1">
      <alignment horizontal="center" vertical="center" wrapText="1"/>
      <protection locked="0"/>
    </xf>
    <xf numFmtId="1" fontId="12" fillId="0" borderId="22" xfId="4" applyNumberFormat="1" applyFont="1" applyBorder="1" applyAlignment="1" applyProtection="1">
      <alignment horizontal="center" vertical="center" wrapText="1"/>
      <protection locked="0"/>
    </xf>
    <xf numFmtId="1" fontId="12" fillId="0" borderId="24" xfId="4" applyNumberFormat="1" applyFont="1" applyBorder="1" applyAlignment="1" applyProtection="1">
      <alignment horizontal="center" vertical="center" wrapText="1"/>
      <protection locked="0"/>
    </xf>
    <xf numFmtId="0" fontId="12" fillId="0" borderId="9" xfId="4" applyFont="1" applyBorder="1" applyAlignment="1" applyProtection="1">
      <alignment horizontal="center" vertical="center" wrapText="1"/>
      <protection locked="0"/>
    </xf>
    <xf numFmtId="0" fontId="12" fillId="0" borderId="10" xfId="4" applyFont="1" applyBorder="1" applyAlignment="1" applyProtection="1">
      <alignment horizontal="center" vertical="center" wrapText="1"/>
      <protection locked="0"/>
    </xf>
    <xf numFmtId="0" fontId="12" fillId="0" borderId="19" xfId="4" applyFont="1" applyBorder="1" applyAlignment="1" applyProtection="1">
      <alignment horizontal="center" vertical="center" wrapText="1"/>
      <protection locked="0"/>
    </xf>
    <xf numFmtId="0" fontId="12" fillId="0" borderId="22" xfId="4" applyFont="1" applyBorder="1" applyAlignment="1" applyProtection="1">
      <alignment horizontal="center" vertical="center" wrapText="1"/>
      <protection locked="0"/>
    </xf>
    <xf numFmtId="0" fontId="12" fillId="0" borderId="24" xfId="4" applyFont="1" applyBorder="1" applyAlignment="1" applyProtection="1">
      <alignment horizontal="center" vertical="center" wrapText="1"/>
      <protection locked="0"/>
    </xf>
    <xf numFmtId="2" fontId="12" fillId="3" borderId="19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22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24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38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2" borderId="19" xfId="2" applyFont="1" applyFill="1" applyBorder="1" applyAlignment="1" applyProtection="1">
      <alignment horizontal="center" vertical="center"/>
      <protection locked="0"/>
    </xf>
    <xf numFmtId="2" fontId="15" fillId="3" borderId="11" xfId="2" applyNumberFormat="1" applyFont="1" applyFill="1" applyBorder="1" applyAlignment="1">
      <alignment horizontal="center" vertical="center"/>
    </xf>
    <xf numFmtId="2" fontId="15" fillId="3" borderId="23" xfId="2" applyNumberFormat="1" applyFont="1" applyFill="1" applyBorder="1" applyAlignment="1">
      <alignment horizontal="center" vertical="center"/>
    </xf>
    <xf numFmtId="2" fontId="15" fillId="3" borderId="16" xfId="2" applyNumberFormat="1" applyFont="1" applyFill="1" applyBorder="1" applyAlignment="1">
      <alignment horizontal="center" vertical="center"/>
    </xf>
    <xf numFmtId="2" fontId="12" fillId="3" borderId="40" xfId="4" applyNumberFormat="1" applyFont="1" applyFill="1" applyBorder="1" applyAlignment="1">
      <alignment horizontal="center" vertical="center"/>
    </xf>
    <xf numFmtId="2" fontId="12" fillId="3" borderId="42" xfId="4" applyNumberFormat="1" applyFont="1" applyFill="1" applyBorder="1" applyAlignment="1">
      <alignment horizontal="center" vertical="center"/>
    </xf>
    <xf numFmtId="0" fontId="12" fillId="0" borderId="39" xfId="4" applyFont="1" applyBorder="1" applyAlignment="1" applyProtection="1">
      <alignment horizontal="center" vertical="center"/>
      <protection locked="0"/>
    </xf>
    <xf numFmtId="0" fontId="12" fillId="0" borderId="41" xfId="4" applyFont="1" applyBorder="1" applyAlignment="1" applyProtection="1">
      <alignment horizontal="center" vertical="center"/>
      <protection locked="0"/>
    </xf>
    <xf numFmtId="0" fontId="12" fillId="8" borderId="19" xfId="4" applyFont="1" applyFill="1" applyBorder="1" applyAlignment="1" applyProtection="1">
      <alignment horizontal="center" vertical="center" wrapText="1"/>
      <protection locked="0"/>
    </xf>
    <xf numFmtId="0" fontId="12" fillId="8" borderId="24" xfId="4" applyFont="1" applyFill="1" applyBorder="1" applyAlignment="1" applyProtection="1">
      <alignment horizontal="center" vertical="center" wrapText="1"/>
      <protection locked="0"/>
    </xf>
    <xf numFmtId="2" fontId="12" fillId="3" borderId="29" xfId="4" applyNumberFormat="1" applyFont="1" applyFill="1" applyBorder="1" applyAlignment="1">
      <alignment horizontal="center" vertical="center"/>
    </xf>
    <xf numFmtId="0" fontId="12" fillId="0" borderId="28" xfId="4" applyFont="1" applyBorder="1" applyAlignment="1" applyProtection="1">
      <alignment horizontal="center" vertical="center"/>
      <protection locked="0"/>
    </xf>
    <xf numFmtId="0" fontId="12" fillId="8" borderId="22" xfId="4" applyFont="1" applyFill="1" applyBorder="1" applyAlignment="1" applyProtection="1">
      <alignment horizontal="center" vertical="center" wrapText="1"/>
      <protection locked="0"/>
    </xf>
    <xf numFmtId="2" fontId="12" fillId="3" borderId="11" xfId="4" applyNumberFormat="1" applyFont="1" applyFill="1" applyBorder="1" applyAlignment="1">
      <alignment horizontal="center" vertical="center"/>
    </xf>
    <xf numFmtId="2" fontId="12" fillId="3" borderId="23" xfId="4" applyNumberFormat="1" applyFont="1" applyFill="1" applyBorder="1" applyAlignment="1">
      <alignment horizontal="center" vertical="center"/>
    </xf>
    <xf numFmtId="2" fontId="12" fillId="3" borderId="16" xfId="4" applyNumberFormat="1" applyFont="1" applyFill="1" applyBorder="1" applyAlignment="1">
      <alignment horizontal="center" vertical="center"/>
    </xf>
    <xf numFmtId="2" fontId="12" fillId="3" borderId="27" xfId="4" applyNumberFormat="1" applyFont="1" applyFill="1" applyBorder="1" applyAlignment="1">
      <alignment horizontal="center" vertical="center"/>
    </xf>
    <xf numFmtId="0" fontId="12" fillId="0" borderId="25" xfId="4" applyFont="1" applyBorder="1" applyAlignment="1" applyProtection="1">
      <alignment horizontal="center" vertical="center"/>
      <protection locked="0"/>
    </xf>
    <xf numFmtId="0" fontId="12" fillId="0" borderId="26" xfId="4" applyFont="1" applyBorder="1" applyAlignment="1" applyProtection="1">
      <alignment horizontal="center" vertical="center"/>
      <protection locked="0"/>
    </xf>
    <xf numFmtId="2" fontId="15" fillId="3" borderId="27" xfId="4" applyNumberFormat="1" applyFont="1" applyFill="1" applyBorder="1" applyAlignment="1">
      <alignment horizontal="center" vertical="center"/>
    </xf>
    <xf numFmtId="0" fontId="12" fillId="0" borderId="25" xfId="4" applyFont="1" applyBorder="1" applyAlignment="1" applyProtection="1">
      <alignment horizontal="center" vertical="center" wrapText="1"/>
      <protection locked="0"/>
    </xf>
    <xf numFmtId="0" fontId="12" fillId="0" borderId="26" xfId="4" applyFont="1" applyBorder="1" applyAlignment="1" applyProtection="1">
      <alignment horizontal="center" vertical="center" wrapText="1"/>
      <protection locked="0"/>
    </xf>
    <xf numFmtId="2" fontId="15" fillId="3" borderId="27" xfId="2" applyNumberFormat="1" applyFont="1" applyFill="1" applyBorder="1" applyAlignment="1">
      <alignment horizontal="center" vertical="center"/>
    </xf>
    <xf numFmtId="0" fontId="12" fillId="0" borderId="25" xfId="2" applyFont="1" applyBorder="1" applyAlignment="1" applyProtection="1">
      <alignment horizontal="center" vertical="center" wrapText="1"/>
      <protection locked="0"/>
    </xf>
    <xf numFmtId="0" fontId="12" fillId="0" borderId="26" xfId="2" applyFont="1" applyBorder="1" applyAlignment="1" applyProtection="1">
      <alignment horizontal="center" vertical="center" wrapText="1"/>
      <protection locked="0"/>
    </xf>
    <xf numFmtId="2" fontId="15" fillId="3" borderId="11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3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6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25" xfId="2" applyFont="1" applyBorder="1" applyAlignment="1" applyProtection="1">
      <alignment horizontal="center" vertical="center"/>
      <protection locked="0"/>
    </xf>
    <xf numFmtId="0" fontId="22" fillId="0" borderId="0" xfId="4" applyFont="1" applyAlignment="1">
      <alignment horizontal="left"/>
    </xf>
    <xf numFmtId="0" fontId="12" fillId="0" borderId="8" xfId="4" applyFont="1" applyBorder="1" applyAlignment="1" applyProtection="1">
      <alignment horizontal="center" vertical="center"/>
      <protection locked="0"/>
    </xf>
    <xf numFmtId="0" fontId="13" fillId="0" borderId="13" xfId="4" applyFont="1" applyBorder="1" applyAlignment="1" applyProtection="1">
      <alignment horizontal="center" vertical="center"/>
      <protection locked="0"/>
    </xf>
    <xf numFmtId="0" fontId="13" fillId="0" borderId="39" xfId="4" applyFont="1" applyBorder="1" applyAlignment="1" applyProtection="1">
      <alignment horizontal="center" vertical="center"/>
      <protection locked="0"/>
    </xf>
    <xf numFmtId="0" fontId="5" fillId="0" borderId="28" xfId="4" applyBorder="1" applyAlignment="1">
      <alignment horizontal="center" vertical="center"/>
    </xf>
    <xf numFmtId="0" fontId="5" fillId="0" borderId="41" xfId="4" applyBorder="1" applyAlignment="1">
      <alignment horizontal="center" vertical="center"/>
    </xf>
    <xf numFmtId="0" fontId="13" fillId="0" borderId="19" xfId="4" applyFont="1" applyBorder="1" applyAlignment="1" applyProtection="1">
      <alignment horizontal="center" vertical="center"/>
      <protection locked="0"/>
    </xf>
    <xf numFmtId="0" fontId="5" fillId="0" borderId="22" xfId="4" applyBorder="1" applyAlignment="1">
      <alignment horizontal="center" vertical="center"/>
    </xf>
    <xf numFmtId="0" fontId="5" fillId="0" borderId="24" xfId="4" applyBorder="1" applyAlignment="1">
      <alignment horizontal="center" vertical="center"/>
    </xf>
    <xf numFmtId="2" fontId="19" fillId="3" borderId="40" xfId="4" applyNumberFormat="1" applyFont="1" applyFill="1" applyBorder="1" applyAlignment="1" applyProtection="1">
      <alignment horizontal="center" vertical="center"/>
      <protection hidden="1"/>
    </xf>
    <xf numFmtId="2" fontId="19" fillId="3" borderId="29" xfId="4" applyNumberFormat="1" applyFont="1" applyFill="1" applyBorder="1" applyAlignment="1" applyProtection="1">
      <alignment horizontal="center" vertical="center"/>
      <protection hidden="1"/>
    </xf>
    <xf numFmtId="2" fontId="19" fillId="3" borderId="42" xfId="4" applyNumberFormat="1" applyFont="1" applyFill="1" applyBorder="1" applyAlignment="1" applyProtection="1">
      <alignment horizontal="center" vertical="center"/>
      <protection hidden="1"/>
    </xf>
    <xf numFmtId="0" fontId="12" fillId="0" borderId="34" xfId="4" applyFont="1" applyBorder="1" applyAlignment="1" applyProtection="1">
      <alignment horizontal="center" vertical="center"/>
      <protection locked="0"/>
    </xf>
    <xf numFmtId="0" fontId="12" fillId="0" borderId="35" xfId="4" applyFont="1" applyBorder="1" applyAlignment="1" applyProtection="1">
      <alignment horizontal="center" vertical="center"/>
      <protection locked="0"/>
    </xf>
    <xf numFmtId="0" fontId="12" fillId="0" borderId="47" xfId="4" applyFont="1" applyBorder="1" applyAlignment="1" applyProtection="1">
      <alignment horizontal="center" vertical="center"/>
      <protection locked="0"/>
    </xf>
    <xf numFmtId="0" fontId="13" fillId="0" borderId="18" xfId="4" applyFont="1" applyBorder="1" applyAlignment="1" applyProtection="1">
      <alignment horizontal="center" vertical="center"/>
      <protection locked="0"/>
    </xf>
    <xf numFmtId="0" fontId="13" fillId="2" borderId="39" xfId="4" applyFont="1" applyFill="1" applyBorder="1" applyAlignment="1" applyProtection="1">
      <alignment horizontal="center" vertical="center"/>
      <protection locked="0"/>
    </xf>
    <xf numFmtId="0" fontId="5" fillId="2" borderId="28" xfId="4" applyFill="1" applyBorder="1" applyAlignment="1">
      <alignment horizontal="center" vertical="center"/>
    </xf>
    <xf numFmtId="0" fontId="5" fillId="2" borderId="41" xfId="4" applyFill="1" applyBorder="1" applyAlignment="1">
      <alignment horizontal="center" vertical="center"/>
    </xf>
    <xf numFmtId="2" fontId="19" fillId="3" borderId="8" xfId="4" applyNumberFormat="1" applyFont="1" applyFill="1" applyBorder="1" applyAlignment="1" applyProtection="1">
      <alignment horizontal="center" vertical="center"/>
      <protection hidden="1"/>
    </xf>
    <xf numFmtId="2" fontId="19" fillId="3" borderId="13" xfId="4" applyNumberFormat="1" applyFont="1" applyFill="1" applyBorder="1" applyAlignment="1" applyProtection="1">
      <alignment horizontal="center" vertical="center"/>
      <protection hidden="1"/>
    </xf>
    <xf numFmtId="2" fontId="19" fillId="3" borderId="18" xfId="4" applyNumberFormat="1" applyFont="1" applyFill="1" applyBorder="1" applyAlignment="1" applyProtection="1">
      <alignment horizontal="center" vertical="center"/>
      <protection hidden="1"/>
    </xf>
    <xf numFmtId="0" fontId="12" fillId="0" borderId="13" xfId="4" applyFont="1" applyBorder="1" applyAlignment="1" applyProtection="1">
      <alignment horizontal="center" vertical="center"/>
      <protection locked="0"/>
    </xf>
    <xf numFmtId="0" fontId="12" fillId="0" borderId="18" xfId="4" applyFont="1" applyBorder="1" applyAlignment="1" applyProtection="1">
      <alignment horizontal="center" vertical="center"/>
      <protection locked="0"/>
    </xf>
    <xf numFmtId="0" fontId="13" fillId="0" borderId="28" xfId="4" applyFont="1" applyBorder="1" applyAlignment="1" applyProtection="1">
      <alignment horizontal="center" vertical="center"/>
      <protection locked="0"/>
    </xf>
    <xf numFmtId="0" fontId="13" fillId="0" borderId="41" xfId="4" applyFont="1" applyBorder="1" applyAlignment="1" applyProtection="1">
      <alignment horizontal="center" vertical="center"/>
      <protection locked="0"/>
    </xf>
    <xf numFmtId="0" fontId="13" fillId="0" borderId="22" xfId="4" applyFont="1" applyBorder="1" applyAlignment="1" applyProtection="1">
      <alignment horizontal="center" vertical="center"/>
      <protection locked="0"/>
    </xf>
    <xf numFmtId="0" fontId="13" fillId="0" borderId="24" xfId="4" applyFont="1" applyBorder="1" applyAlignment="1" applyProtection="1">
      <alignment horizontal="center" vertical="center"/>
      <protection locked="0"/>
    </xf>
    <xf numFmtId="0" fontId="13" fillId="0" borderId="13" xfId="4" applyFont="1" applyBorder="1" applyAlignment="1" applyProtection="1">
      <alignment horizontal="center" vertical="center" wrapText="1"/>
      <protection locked="0"/>
    </xf>
    <xf numFmtId="0" fontId="13" fillId="0" borderId="18" xfId="4" applyFont="1" applyBorder="1" applyAlignment="1" applyProtection="1">
      <alignment horizontal="center" vertical="center" wrapText="1"/>
      <protection locked="0"/>
    </xf>
    <xf numFmtId="0" fontId="13" fillId="0" borderId="8" xfId="4" applyFont="1" applyBorder="1" applyAlignment="1" applyProtection="1">
      <alignment horizontal="center" vertical="center" wrapText="1"/>
      <protection locked="0"/>
    </xf>
    <xf numFmtId="0" fontId="13" fillId="0" borderId="34" xfId="4" applyFont="1" applyBorder="1" applyAlignment="1" applyProtection="1">
      <alignment horizontal="center" vertical="center" wrapText="1"/>
      <protection locked="0"/>
    </xf>
    <xf numFmtId="0" fontId="13" fillId="0" borderId="35" xfId="4" applyFont="1" applyBorder="1" applyAlignment="1" applyProtection="1">
      <alignment horizontal="center" vertical="center" wrapText="1"/>
      <protection locked="0"/>
    </xf>
    <xf numFmtId="0" fontId="13" fillId="0" borderId="47" xfId="4" applyFont="1" applyBorder="1" applyAlignment="1" applyProtection="1">
      <alignment horizontal="center" vertical="center" wrapText="1"/>
      <protection locked="0"/>
    </xf>
    <xf numFmtId="0" fontId="12" fillId="0" borderId="34" xfId="4" applyFont="1" applyBorder="1" applyAlignment="1" applyProtection="1">
      <alignment horizontal="center" vertical="center" wrapText="1"/>
      <protection locked="0"/>
    </xf>
    <xf numFmtId="0" fontId="12" fillId="0" borderId="35" xfId="4" applyFont="1" applyBorder="1" applyAlignment="1" applyProtection="1">
      <alignment horizontal="center" vertical="center" wrapText="1"/>
      <protection locked="0"/>
    </xf>
    <xf numFmtId="0" fontId="12" fillId="0" borderId="47" xfId="4" applyFont="1" applyBorder="1" applyAlignment="1" applyProtection="1">
      <alignment horizontal="center" vertical="center" wrapText="1"/>
      <protection locked="0"/>
    </xf>
    <xf numFmtId="0" fontId="13" fillId="0" borderId="39" xfId="4" applyFont="1" applyBorder="1" applyAlignment="1" applyProtection="1">
      <alignment horizontal="center" vertical="center" wrapText="1"/>
      <protection locked="0"/>
    </xf>
    <xf numFmtId="0" fontId="13" fillId="0" borderId="28" xfId="4" applyFont="1" applyBorder="1" applyAlignment="1" applyProtection="1">
      <alignment horizontal="center" vertical="center" wrapText="1"/>
      <protection locked="0"/>
    </xf>
    <xf numFmtId="0" fontId="13" fillId="0" borderId="41" xfId="4" applyFont="1" applyBorder="1" applyAlignment="1" applyProtection="1">
      <alignment horizontal="center" vertical="center" wrapText="1"/>
      <protection locked="0"/>
    </xf>
    <xf numFmtId="0" fontId="13" fillId="0" borderId="19" xfId="4" applyFont="1" applyBorder="1" applyAlignment="1" applyProtection="1">
      <alignment horizontal="center" vertical="center" wrapText="1"/>
      <protection locked="0"/>
    </xf>
    <xf numFmtId="0" fontId="13" fillId="0" borderId="22" xfId="4" applyFont="1" applyBorder="1" applyAlignment="1" applyProtection="1">
      <alignment horizontal="center" vertical="center" wrapText="1"/>
      <protection locked="0"/>
    </xf>
    <xf numFmtId="0" fontId="13" fillId="0" borderId="24" xfId="4" applyFont="1" applyBorder="1" applyAlignment="1" applyProtection="1">
      <alignment horizontal="center" vertical="center" wrapText="1"/>
      <protection locked="0"/>
    </xf>
    <xf numFmtId="0" fontId="12" fillId="0" borderId="9" xfId="3" applyFont="1" applyBorder="1" applyAlignment="1" applyProtection="1">
      <alignment horizontal="center" vertical="center"/>
      <protection locked="0"/>
    </xf>
    <xf numFmtId="0" fontId="12" fillId="0" borderId="10" xfId="3" applyFont="1" applyBorder="1" applyAlignment="1" applyProtection="1">
      <alignment horizontal="center" vertical="center" wrapText="1"/>
      <protection locked="0"/>
    </xf>
    <xf numFmtId="0" fontId="12" fillId="0" borderId="21" xfId="3" applyFont="1" applyBorder="1" applyAlignment="1" applyProtection="1">
      <alignment horizontal="center" vertical="center" wrapText="1"/>
      <protection locked="0"/>
    </xf>
    <xf numFmtId="2" fontId="12" fillId="3" borderId="23" xfId="3" applyNumberFormat="1" applyFont="1" applyFill="1" applyBorder="1" applyAlignment="1">
      <alignment horizontal="center" vertical="center"/>
    </xf>
    <xf numFmtId="2" fontId="12" fillId="3" borderId="16" xfId="3" applyNumberFormat="1" applyFont="1" applyFill="1" applyBorder="1" applyAlignment="1">
      <alignment horizontal="center" vertical="center"/>
    </xf>
    <xf numFmtId="0" fontId="12" fillId="0" borderId="15" xfId="3" applyFont="1" applyBorder="1" applyAlignment="1" applyProtection="1">
      <alignment horizontal="center" vertical="center" wrapText="1"/>
      <protection locked="0"/>
    </xf>
    <xf numFmtId="167" fontId="12" fillId="2" borderId="10" xfId="3" applyNumberFormat="1" applyFont="1" applyFill="1" applyBorder="1" applyAlignment="1" applyProtection="1">
      <alignment horizontal="center" vertical="center" wrapText="1"/>
      <protection locked="0"/>
    </xf>
    <xf numFmtId="167" fontId="12" fillId="2" borderId="21" xfId="3" applyNumberFormat="1" applyFont="1" applyFill="1" applyBorder="1" applyAlignment="1" applyProtection="1">
      <alignment horizontal="center" vertical="center" wrapText="1"/>
      <protection locked="0"/>
    </xf>
    <xf numFmtId="167" fontId="12" fillId="2" borderId="15" xfId="3" applyNumberFormat="1" applyFont="1" applyFill="1" applyBorder="1" applyAlignment="1" applyProtection="1">
      <alignment horizontal="center" vertical="center" wrapText="1"/>
      <protection locked="0"/>
    </xf>
    <xf numFmtId="1" fontId="12" fillId="2" borderId="19" xfId="3" applyNumberFormat="1" applyFont="1" applyFill="1" applyBorder="1" applyAlignment="1" applyProtection="1">
      <alignment horizontal="center" vertical="center" wrapText="1"/>
      <protection locked="0"/>
    </xf>
    <xf numFmtId="1" fontId="12" fillId="2" borderId="22" xfId="3" applyNumberFormat="1" applyFont="1" applyFill="1" applyBorder="1" applyAlignment="1" applyProtection="1">
      <alignment horizontal="center" vertical="center" wrapText="1"/>
      <protection locked="0"/>
    </xf>
    <xf numFmtId="1" fontId="12" fillId="2" borderId="24" xfId="3" applyNumberFormat="1" applyFont="1" applyFill="1" applyBorder="1" applyAlignment="1" applyProtection="1">
      <alignment horizontal="center" vertical="center" wrapText="1"/>
      <protection locked="0"/>
    </xf>
    <xf numFmtId="1" fontId="12" fillId="0" borderId="26" xfId="3" applyNumberFormat="1" applyFont="1" applyBorder="1" applyAlignment="1" applyProtection="1">
      <alignment horizontal="center" vertical="center" wrapText="1"/>
      <protection locked="0"/>
    </xf>
    <xf numFmtId="1" fontId="12" fillId="0" borderId="22" xfId="3" applyNumberFormat="1" applyFont="1" applyBorder="1" applyAlignment="1" applyProtection="1">
      <alignment horizontal="center" vertical="center" wrapText="1"/>
      <protection locked="0"/>
    </xf>
    <xf numFmtId="1" fontId="12" fillId="0" borderId="24" xfId="3" applyNumberFormat="1" applyFont="1" applyBorder="1" applyAlignment="1" applyProtection="1">
      <alignment horizontal="center" vertical="center" wrapText="1"/>
      <protection locked="0"/>
    </xf>
    <xf numFmtId="2" fontId="12" fillId="3" borderId="11" xfId="3" applyNumberFormat="1" applyFont="1" applyFill="1" applyBorder="1" applyAlignment="1">
      <alignment horizontal="center" vertical="center"/>
    </xf>
    <xf numFmtId="0" fontId="12" fillId="0" borderId="10" xfId="3" applyFont="1" applyBorder="1" applyAlignment="1" applyProtection="1">
      <alignment horizontal="center" vertical="center"/>
      <protection locked="0"/>
    </xf>
    <xf numFmtId="0" fontId="12" fillId="0" borderId="21" xfId="3" applyFont="1" applyBorder="1" applyAlignment="1" applyProtection="1">
      <alignment horizontal="center" vertical="center"/>
      <protection locked="0"/>
    </xf>
    <xf numFmtId="0" fontId="12" fillId="0" borderId="15" xfId="3" applyFont="1" applyBorder="1" applyAlignment="1" applyProtection="1">
      <alignment horizontal="center" vertical="center"/>
      <protection locked="0"/>
    </xf>
    <xf numFmtId="1" fontId="12" fillId="0" borderId="19" xfId="3" applyNumberFormat="1" applyFont="1" applyBorder="1" applyAlignment="1" applyProtection="1">
      <alignment horizontal="center" vertical="center" wrapText="1"/>
      <protection locked="0"/>
    </xf>
    <xf numFmtId="2" fontId="12" fillId="3" borderId="27" xfId="3" applyNumberFormat="1" applyFont="1" applyFill="1" applyBorder="1" applyAlignment="1">
      <alignment horizontal="center" vertical="center"/>
    </xf>
    <xf numFmtId="1" fontId="12" fillId="0" borderId="19" xfId="3" applyNumberFormat="1" applyFont="1" applyBorder="1" applyAlignment="1" applyProtection="1">
      <alignment horizontal="center" vertical="center"/>
      <protection locked="0"/>
    </xf>
    <xf numFmtId="1" fontId="12" fillId="0" borderId="22" xfId="3" applyNumberFormat="1" applyFont="1" applyBorder="1" applyAlignment="1" applyProtection="1">
      <alignment horizontal="center" vertical="center"/>
      <protection locked="0"/>
    </xf>
    <xf numFmtId="1" fontId="12" fillId="0" borderId="24" xfId="3" applyNumberFormat="1" applyFont="1" applyBorder="1" applyAlignment="1" applyProtection="1">
      <alignment horizontal="center" vertical="center"/>
      <protection locked="0"/>
    </xf>
    <xf numFmtId="0" fontId="12" fillId="0" borderId="25" xfId="3" applyFont="1" applyBorder="1" applyAlignment="1" applyProtection="1">
      <alignment horizontal="center" vertical="center"/>
      <protection locked="0"/>
    </xf>
    <xf numFmtId="0" fontId="12" fillId="0" borderId="26" xfId="3" applyFont="1" applyBorder="1" applyAlignment="1" applyProtection="1">
      <alignment horizontal="center" vertical="center"/>
      <protection locked="0"/>
    </xf>
    <xf numFmtId="166" fontId="12" fillId="0" borderId="10" xfId="3" applyNumberFormat="1" applyFont="1" applyBorder="1" applyAlignment="1" applyProtection="1">
      <alignment horizontal="center" vertical="center" wrapText="1"/>
      <protection locked="0"/>
    </xf>
    <xf numFmtId="166" fontId="12" fillId="0" borderId="21" xfId="3" applyNumberFormat="1" applyFont="1" applyBorder="1" applyAlignment="1" applyProtection="1">
      <alignment horizontal="center" vertical="center" wrapText="1"/>
      <protection locked="0"/>
    </xf>
    <xf numFmtId="166" fontId="12" fillId="0" borderId="26" xfId="3" applyNumberFormat="1" applyFont="1" applyBorder="1" applyAlignment="1" applyProtection="1">
      <alignment horizontal="center" vertical="center" wrapText="1"/>
      <protection locked="0"/>
    </xf>
    <xf numFmtId="166" fontId="12" fillId="0" borderId="15" xfId="3" applyNumberFormat="1" applyFont="1" applyBorder="1" applyAlignment="1" applyProtection="1">
      <alignment horizontal="center" vertical="center" wrapText="1"/>
      <protection locked="0"/>
    </xf>
    <xf numFmtId="166" fontId="12" fillId="0" borderId="10" xfId="3" applyNumberFormat="1" applyFont="1" applyBorder="1" applyAlignment="1" applyProtection="1">
      <alignment horizontal="center" vertical="center"/>
      <protection locked="0"/>
    </xf>
    <xf numFmtId="166" fontId="12" fillId="0" borderId="21" xfId="3" applyNumberFormat="1" applyFont="1" applyBorder="1" applyAlignment="1" applyProtection="1">
      <alignment horizontal="center" vertical="center"/>
      <protection locked="0"/>
    </xf>
    <xf numFmtId="166" fontId="12" fillId="0" borderId="15" xfId="3" applyNumberFormat="1" applyFont="1" applyBorder="1" applyAlignment="1" applyProtection="1">
      <alignment horizontal="center" vertical="center"/>
      <protection locked="0"/>
    </xf>
    <xf numFmtId="0" fontId="12" fillId="2" borderId="10" xfId="3" applyFont="1" applyFill="1" applyBorder="1" applyAlignment="1" applyProtection="1">
      <alignment horizontal="center" vertical="center"/>
      <protection locked="0"/>
    </xf>
    <xf numFmtId="0" fontId="12" fillId="2" borderId="21" xfId="3" applyFont="1" applyFill="1" applyBorder="1" applyAlignment="1" applyProtection="1">
      <alignment horizontal="center" vertical="center"/>
      <protection locked="0"/>
    </xf>
    <xf numFmtId="0" fontId="12" fillId="2" borderId="26" xfId="3" applyFont="1" applyFill="1" applyBorder="1" applyAlignment="1" applyProtection="1">
      <alignment horizontal="center" vertical="center"/>
      <protection locked="0"/>
    </xf>
    <xf numFmtId="1" fontId="12" fillId="0" borderId="10" xfId="3" applyNumberFormat="1" applyFont="1" applyBorder="1" applyAlignment="1" applyProtection="1">
      <alignment horizontal="center" vertical="center"/>
      <protection locked="0"/>
    </xf>
    <xf numFmtId="1" fontId="12" fillId="0" borderId="21" xfId="3" applyNumberFormat="1" applyFont="1" applyBorder="1" applyAlignment="1" applyProtection="1">
      <alignment horizontal="center" vertical="center"/>
      <protection locked="0"/>
    </xf>
    <xf numFmtId="1" fontId="12" fillId="0" borderId="26" xfId="3" applyNumberFormat="1" applyFont="1" applyBorder="1" applyAlignment="1" applyProtection="1">
      <alignment horizontal="center" vertical="center"/>
      <protection locked="0"/>
    </xf>
    <xf numFmtId="1" fontId="12" fillId="0" borderId="15" xfId="3" applyNumberFormat="1" applyFont="1" applyBorder="1" applyAlignment="1" applyProtection="1">
      <alignment horizontal="center" vertical="center"/>
      <protection locked="0"/>
    </xf>
    <xf numFmtId="0" fontId="12" fillId="2" borderId="15" xfId="3" applyFont="1" applyFill="1" applyBorder="1" applyAlignment="1" applyProtection="1">
      <alignment horizontal="center" vertical="center"/>
      <protection locked="0"/>
    </xf>
    <xf numFmtId="166" fontId="12" fillId="2" borderId="10" xfId="3" applyNumberFormat="1" applyFont="1" applyFill="1" applyBorder="1" applyAlignment="1" applyProtection="1">
      <alignment horizontal="center" vertical="center" wrapText="1"/>
      <protection locked="0"/>
    </xf>
    <xf numFmtId="166" fontId="12" fillId="2" borderId="15" xfId="3" applyNumberFormat="1" applyFont="1" applyFill="1" applyBorder="1" applyAlignment="1" applyProtection="1">
      <alignment horizontal="center" vertical="center" wrapText="1"/>
      <protection locked="0"/>
    </xf>
    <xf numFmtId="2" fontId="12" fillId="2" borderId="11" xfId="3" applyNumberFormat="1" applyFont="1" applyFill="1" applyBorder="1" applyAlignment="1">
      <alignment horizontal="center" vertical="center"/>
    </xf>
    <xf numFmtId="2" fontId="12" fillId="2" borderId="23" xfId="3" applyNumberFormat="1" applyFont="1" applyFill="1" applyBorder="1" applyAlignment="1">
      <alignment horizontal="center" vertical="center"/>
    </xf>
    <xf numFmtId="2" fontId="12" fillId="2" borderId="27" xfId="3" applyNumberFormat="1" applyFont="1" applyFill="1" applyBorder="1" applyAlignment="1">
      <alignment horizontal="center" vertical="center"/>
    </xf>
    <xf numFmtId="2" fontId="12" fillId="2" borderId="10" xfId="3" applyNumberFormat="1" applyFont="1" applyFill="1" applyBorder="1" applyAlignment="1">
      <alignment horizontal="center" vertical="center"/>
    </xf>
    <xf numFmtId="2" fontId="12" fillId="2" borderId="21" xfId="3" applyNumberFormat="1" applyFont="1" applyFill="1" applyBorder="1" applyAlignment="1">
      <alignment horizontal="center" vertical="center"/>
    </xf>
    <xf numFmtId="2" fontId="12" fillId="2" borderId="15" xfId="3" applyNumberFormat="1" applyFont="1" applyFill="1" applyBorder="1" applyAlignment="1">
      <alignment horizontal="center" vertical="center"/>
    </xf>
    <xf numFmtId="0" fontId="12" fillId="0" borderId="34" xfId="3" applyFont="1" applyBorder="1" applyAlignment="1" applyProtection="1">
      <alignment horizontal="center" vertical="center"/>
      <protection locked="0"/>
    </xf>
    <xf numFmtId="0" fontId="12" fillId="0" borderId="35" xfId="3" applyFont="1" applyBorder="1" applyAlignment="1" applyProtection="1">
      <alignment horizontal="center" vertical="center"/>
      <protection locked="0"/>
    </xf>
    <xf numFmtId="166" fontId="12" fillId="0" borderId="45" xfId="3" applyNumberFormat="1" applyFont="1" applyBorder="1" applyAlignment="1" applyProtection="1">
      <alignment horizontal="center" vertical="center"/>
      <protection locked="0"/>
    </xf>
    <xf numFmtId="166" fontId="12" fillId="0" borderId="46" xfId="3" applyNumberFormat="1" applyFont="1" applyBorder="1" applyAlignment="1" applyProtection="1">
      <alignment horizontal="center" vertical="center"/>
      <protection locked="0"/>
    </xf>
    <xf numFmtId="2" fontId="12" fillId="3" borderId="11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23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9" xfId="3" applyFont="1" applyBorder="1" applyAlignment="1">
      <alignment horizontal="center"/>
    </xf>
    <xf numFmtId="0" fontId="13" fillId="0" borderId="20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2" fillId="0" borderId="38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/>
    </xf>
    <xf numFmtId="0" fontId="13" fillId="0" borderId="21" xfId="3" applyFont="1" applyBorder="1" applyAlignment="1">
      <alignment horizontal="center"/>
    </xf>
    <xf numFmtId="0" fontId="13" fillId="0" borderId="26" xfId="3" applyFont="1" applyBorder="1" applyAlignment="1">
      <alignment horizontal="center"/>
    </xf>
    <xf numFmtId="0" fontId="6" fillId="0" borderId="10" xfId="3" applyBorder="1" applyAlignment="1">
      <alignment horizontal="center"/>
    </xf>
    <xf numFmtId="0" fontId="6" fillId="0" borderId="21" xfId="3" applyBorder="1" applyAlignment="1">
      <alignment horizontal="center"/>
    </xf>
    <xf numFmtId="0" fontId="6" fillId="0" borderId="15" xfId="3" applyBorder="1" applyAlignment="1">
      <alignment horizontal="center"/>
    </xf>
    <xf numFmtId="0" fontId="12" fillId="0" borderId="39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1" fillId="0" borderId="0" xfId="3" applyFont="1" applyAlignment="1" applyProtection="1">
      <alignment horizontal="center" vertical="center" wrapText="1" shrinkToFit="1"/>
      <protection hidden="1"/>
    </xf>
    <xf numFmtId="0" fontId="12" fillId="0" borderId="26" xfId="3" applyFont="1" applyBorder="1" applyAlignment="1" applyProtection="1">
      <alignment horizontal="center" vertical="center" wrapText="1"/>
      <protection locked="0"/>
    </xf>
    <xf numFmtId="0" fontId="12" fillId="0" borderId="22" xfId="3" applyFont="1" applyBorder="1" applyAlignment="1" applyProtection="1">
      <alignment horizontal="center" vertical="center" wrapText="1"/>
      <protection locked="0"/>
    </xf>
    <xf numFmtId="0" fontId="12" fillId="4" borderId="26" xfId="3" applyFont="1" applyFill="1" applyBorder="1" applyAlignment="1">
      <alignment horizontal="center" vertical="center" wrapText="1"/>
    </xf>
    <xf numFmtId="0" fontId="12" fillId="4" borderId="22" xfId="3" applyFont="1" applyFill="1" applyBorder="1" applyAlignment="1">
      <alignment horizontal="center" vertical="center" wrapText="1"/>
    </xf>
    <xf numFmtId="0" fontId="12" fillId="0" borderId="38" xfId="3" applyFont="1" applyBorder="1" applyAlignment="1" applyProtection="1">
      <alignment horizontal="center" vertical="center" wrapText="1"/>
      <protection locked="0"/>
    </xf>
    <xf numFmtId="2" fontId="15" fillId="4" borderId="29" xfId="3" applyNumberFormat="1" applyFont="1" applyFill="1" applyBorder="1" applyAlignment="1" applyProtection="1">
      <alignment horizontal="center" vertical="center"/>
      <protection hidden="1"/>
    </xf>
    <xf numFmtId="2" fontId="15" fillId="4" borderId="43" xfId="3" applyNumberFormat="1" applyFont="1" applyFill="1" applyBorder="1" applyAlignment="1" applyProtection="1">
      <alignment horizontal="center" vertical="center"/>
      <protection hidden="1"/>
    </xf>
    <xf numFmtId="0" fontId="12" fillId="0" borderId="19" xfId="3" applyFont="1" applyBorder="1" applyAlignment="1" applyProtection="1">
      <alignment horizontal="center" vertical="center" wrapText="1"/>
      <protection locked="0"/>
    </xf>
    <xf numFmtId="0" fontId="12" fillId="0" borderId="19" xfId="3" applyFont="1" applyBorder="1" applyAlignment="1" applyProtection="1">
      <alignment horizontal="center"/>
      <protection locked="0"/>
    </xf>
    <xf numFmtId="0" fontId="12" fillId="0" borderId="22" xfId="3" applyFont="1" applyBorder="1" applyAlignment="1" applyProtection="1">
      <alignment horizontal="center"/>
      <protection locked="0"/>
    </xf>
    <xf numFmtId="0" fontId="12" fillId="0" borderId="38" xfId="3" applyFont="1" applyBorder="1" applyAlignment="1" applyProtection="1">
      <alignment horizontal="center"/>
      <protection locked="0"/>
    </xf>
    <xf numFmtId="2" fontId="15" fillId="4" borderId="8" xfId="3" applyNumberFormat="1" applyFont="1" applyFill="1" applyBorder="1" applyAlignment="1" applyProtection="1">
      <alignment horizontal="center" vertical="center"/>
      <protection hidden="1"/>
    </xf>
    <xf numFmtId="2" fontId="15" fillId="4" borderId="13" xfId="3" applyNumberFormat="1" applyFont="1" applyFill="1" applyBorder="1" applyAlignment="1" applyProtection="1">
      <alignment horizontal="center" vertical="center"/>
      <protection hidden="1"/>
    </xf>
    <xf numFmtId="2" fontId="15" fillId="4" borderId="48" xfId="3" applyNumberFormat="1" applyFont="1" applyFill="1" applyBorder="1" applyAlignment="1" applyProtection="1">
      <alignment horizontal="center" vertical="center"/>
      <protection hidden="1"/>
    </xf>
    <xf numFmtId="2" fontId="15" fillId="4" borderId="40" xfId="3" applyNumberFormat="1" applyFont="1" applyFill="1" applyBorder="1" applyAlignment="1" applyProtection="1">
      <alignment horizontal="center" vertical="center"/>
      <protection hidden="1"/>
    </xf>
    <xf numFmtId="2" fontId="15" fillId="4" borderId="42" xfId="3" applyNumberFormat="1" applyFont="1" applyFill="1" applyBorder="1" applyAlignment="1" applyProtection="1">
      <alignment horizontal="center" vertical="center"/>
      <protection hidden="1"/>
    </xf>
    <xf numFmtId="0" fontId="12" fillId="0" borderId="39" xfId="3" applyFont="1" applyBorder="1" applyAlignment="1" applyProtection="1">
      <alignment horizontal="center" vertical="center" wrapText="1"/>
      <protection locked="0"/>
    </xf>
    <xf numFmtId="0" fontId="12" fillId="0" borderId="28" xfId="3" applyFont="1" applyBorder="1" applyAlignment="1" applyProtection="1">
      <alignment horizontal="center" vertical="center" wrapText="1"/>
      <protection locked="0"/>
    </xf>
    <xf numFmtId="0" fontId="12" fillId="0" borderId="41" xfId="3" applyFont="1" applyBorder="1" applyAlignment="1" applyProtection="1">
      <alignment horizontal="center" vertical="center" wrapText="1"/>
      <protection locked="0"/>
    </xf>
    <xf numFmtId="0" fontId="12" fillId="0" borderId="24" xfId="3" applyFont="1" applyBorder="1" applyAlignment="1" applyProtection="1">
      <alignment horizontal="center" vertical="center" wrapText="1"/>
      <protection locked="0"/>
    </xf>
    <xf numFmtId="0" fontId="7" fillId="0" borderId="21" xfId="2" applyBorder="1" applyAlignment="1">
      <alignment horizontal="center" vertical="center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2" xfId="2" applyFont="1" applyFill="1" applyBorder="1" applyAlignment="1">
      <alignment horizontal="center" vertical="center" wrapText="1"/>
    </xf>
    <xf numFmtId="0" fontId="12" fillId="0" borderId="39" xfId="2" applyFont="1" applyBorder="1" applyAlignment="1" applyProtection="1">
      <alignment horizontal="center" vertical="center" wrapText="1"/>
      <protection locked="0"/>
    </xf>
    <xf numFmtId="0" fontId="12" fillId="0" borderId="28" xfId="2" applyFont="1" applyBorder="1" applyAlignment="1" applyProtection="1">
      <alignment horizontal="center" vertical="center" wrapText="1"/>
      <protection locked="0"/>
    </xf>
    <xf numFmtId="0" fontId="12" fillId="0" borderId="41" xfId="2" applyFont="1" applyBorder="1" applyAlignment="1" applyProtection="1">
      <alignment horizontal="center" vertical="center" wrapText="1"/>
      <protection locked="0"/>
    </xf>
    <xf numFmtId="166" fontId="12" fillId="0" borderId="21" xfId="4" applyNumberFormat="1" applyFont="1" applyBorder="1" applyAlignment="1" applyProtection="1">
      <alignment horizontal="center" vertical="center" wrapText="1"/>
      <protection locked="0"/>
    </xf>
    <xf numFmtId="1" fontId="12" fillId="0" borderId="26" xfId="4" applyNumberFormat="1" applyFont="1" applyBorder="1" applyAlignment="1" applyProtection="1">
      <alignment horizontal="center" vertical="center" wrapText="1"/>
      <protection locked="0"/>
    </xf>
    <xf numFmtId="1" fontId="12" fillId="0" borderId="38" xfId="4" applyNumberFormat="1" applyFont="1" applyBorder="1" applyAlignment="1" applyProtection="1">
      <alignment horizontal="center" vertical="center" wrapText="1"/>
      <protection locked="0"/>
    </xf>
    <xf numFmtId="2" fontId="12" fillId="3" borderId="21" xfId="4" applyNumberFormat="1" applyFont="1" applyFill="1" applyBorder="1" applyAlignment="1">
      <alignment horizontal="center" vertical="center"/>
    </xf>
    <xf numFmtId="168" fontId="12" fillId="0" borderId="26" xfId="4" applyNumberFormat="1" applyFont="1" applyBorder="1" applyAlignment="1" applyProtection="1">
      <alignment horizontal="center" vertical="center" wrapText="1"/>
      <protection locked="0"/>
    </xf>
    <xf numFmtId="168" fontId="12" fillId="0" borderId="22" xfId="4" applyNumberFormat="1" applyFont="1" applyBorder="1" applyAlignment="1" applyProtection="1">
      <alignment horizontal="center" vertical="center" wrapText="1"/>
      <protection locked="0"/>
    </xf>
    <xf numFmtId="168" fontId="12" fillId="0" borderId="38" xfId="4" applyNumberFormat="1" applyFont="1" applyBorder="1" applyAlignment="1" applyProtection="1">
      <alignment horizontal="center" vertical="center" wrapText="1"/>
      <protection locked="0"/>
    </xf>
    <xf numFmtId="166" fontId="12" fillId="0" borderId="21" xfId="4" applyNumberFormat="1" applyFont="1" applyBorder="1" applyAlignment="1" applyProtection="1">
      <alignment horizontal="center" vertical="center"/>
      <protection locked="0"/>
    </xf>
    <xf numFmtId="1" fontId="12" fillId="0" borderId="26" xfId="4" applyNumberFormat="1" applyFont="1" applyBorder="1" applyAlignment="1" applyProtection="1">
      <alignment horizontal="center" vertical="center"/>
      <protection locked="0"/>
    </xf>
    <xf numFmtId="1" fontId="12" fillId="0" borderId="38" xfId="4" applyNumberFormat="1" applyFont="1" applyBorder="1" applyAlignment="1" applyProtection="1">
      <alignment horizontal="center" vertical="center"/>
      <protection locked="0"/>
    </xf>
    <xf numFmtId="166" fontId="12" fillId="0" borderId="26" xfId="4" applyNumberFormat="1" applyFont="1" applyBorder="1" applyAlignment="1" applyProtection="1">
      <alignment horizontal="center" vertical="center"/>
      <protection locked="0"/>
    </xf>
    <xf numFmtId="166" fontId="12" fillId="0" borderId="38" xfId="4" applyNumberFormat="1" applyFont="1" applyBorder="1" applyAlignment="1" applyProtection="1">
      <alignment horizontal="center" vertical="center"/>
      <protection locked="0"/>
    </xf>
    <xf numFmtId="0" fontId="12" fillId="3" borderId="1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7" fontId="12" fillId="0" borderId="21" xfId="4" applyNumberFormat="1" applyFont="1" applyBorder="1" applyAlignment="1" applyProtection="1">
      <alignment horizontal="center" vertical="center" wrapText="1"/>
      <protection locked="0"/>
    </xf>
    <xf numFmtId="0" fontId="12" fillId="2" borderId="38" xfId="4" applyFont="1" applyFill="1" applyBorder="1" applyAlignment="1" applyProtection="1">
      <alignment horizontal="center" vertical="center"/>
      <protection locked="0"/>
    </xf>
    <xf numFmtId="0" fontId="12" fillId="2" borderId="21" xfId="4" applyFont="1" applyFill="1" applyBorder="1" applyAlignment="1" applyProtection="1">
      <alignment horizontal="center" vertical="center"/>
      <protection locked="0"/>
    </xf>
    <xf numFmtId="0" fontId="12" fillId="2" borderId="26" xfId="4" applyFont="1" applyFill="1" applyBorder="1" applyAlignment="1" applyProtection="1">
      <alignment horizontal="center" vertical="center"/>
      <protection locked="0"/>
    </xf>
    <xf numFmtId="0" fontId="26" fillId="0" borderId="21" xfId="4" applyFont="1" applyBorder="1" applyAlignment="1">
      <alignment horizontal="center" vertical="center"/>
    </xf>
    <xf numFmtId="0" fontId="24" fillId="0" borderId="21" xfId="4" applyFont="1" applyBorder="1" applyAlignment="1">
      <alignment horizontal="center" vertical="center"/>
    </xf>
    <xf numFmtId="0" fontId="12" fillId="2" borderId="10" xfId="4" applyFont="1" applyFill="1" applyBorder="1" applyAlignment="1" applyProtection="1">
      <alignment horizontal="center" vertical="center" wrapText="1"/>
      <protection locked="0"/>
    </xf>
    <xf numFmtId="0" fontId="12" fillId="2" borderId="21" xfId="4" applyFont="1" applyFill="1" applyBorder="1" applyAlignment="1" applyProtection="1">
      <alignment horizontal="center" vertical="center" wrapText="1"/>
      <protection locked="0"/>
    </xf>
    <xf numFmtId="0" fontId="12" fillId="2" borderId="10" xfId="4" applyFont="1" applyFill="1" applyBorder="1" applyAlignment="1" applyProtection="1">
      <alignment horizontal="center" vertical="center"/>
      <protection locked="0"/>
    </xf>
    <xf numFmtId="0" fontId="12" fillId="2" borderId="15" xfId="4" applyFont="1" applyFill="1" applyBorder="1" applyAlignment="1" applyProtection="1">
      <alignment horizontal="center" vertical="center"/>
      <protection locked="0"/>
    </xf>
    <xf numFmtId="0" fontId="12" fillId="2" borderId="19" xfId="4" applyFont="1" applyFill="1" applyBorder="1" applyAlignment="1" applyProtection="1">
      <alignment horizontal="center" vertical="center"/>
      <protection locked="0"/>
    </xf>
    <xf numFmtId="0" fontId="12" fillId="2" borderId="22" xfId="4" applyFont="1" applyFill="1" applyBorder="1" applyAlignment="1" applyProtection="1">
      <alignment horizontal="center" vertical="center"/>
      <protection locked="0"/>
    </xf>
    <xf numFmtId="0" fontId="12" fillId="8" borderId="38" xfId="4" applyFont="1" applyFill="1" applyBorder="1" applyAlignment="1" applyProtection="1">
      <alignment horizontal="center" vertical="center"/>
      <protection locked="0"/>
    </xf>
    <xf numFmtId="0" fontId="12" fillId="8" borderId="21" xfId="4" applyFont="1" applyFill="1" applyBorder="1" applyAlignment="1" applyProtection="1">
      <alignment horizontal="center" vertical="center"/>
      <protection locked="0"/>
    </xf>
    <xf numFmtId="0" fontId="13" fillId="0" borderId="20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9" fillId="0" borderId="1" xfId="5" applyFont="1" applyBorder="1" applyAlignment="1" applyProtection="1">
      <alignment horizontal="left" vertical="center" wrapText="1"/>
      <protection locked="0"/>
    </xf>
    <xf numFmtId="0" fontId="9" fillId="0" borderId="2" xfId="5" applyFont="1" applyBorder="1" applyAlignment="1" applyProtection="1">
      <alignment horizontal="left" vertical="center" wrapText="1"/>
      <protection locked="0"/>
    </xf>
    <xf numFmtId="0" fontId="9" fillId="0" borderId="3" xfId="5" applyFont="1" applyBorder="1" applyAlignment="1" applyProtection="1">
      <alignment horizontal="left" vertical="center" wrapText="1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0" fontId="9" fillId="0" borderId="5" xfId="5" applyFont="1" applyBorder="1" applyAlignment="1" applyProtection="1">
      <alignment horizontal="left" vertical="center" wrapText="1"/>
      <protection locked="0"/>
    </xf>
    <xf numFmtId="0" fontId="9" fillId="0" borderId="6" xfId="5" applyFont="1" applyBorder="1" applyAlignment="1" applyProtection="1">
      <alignment horizontal="left" vertical="center" wrapText="1"/>
      <protection locked="0"/>
    </xf>
    <xf numFmtId="0" fontId="10" fillId="0" borderId="0" xfId="5" applyFont="1" applyBorder="1" applyAlignment="1" applyProtection="1">
      <alignment horizontal="center" vertical="center" wrapText="1"/>
      <protection locked="0"/>
    </xf>
    <xf numFmtId="0" fontId="11" fillId="0" borderId="0" xfId="5" applyFont="1" applyAlignment="1">
      <alignment horizontal="center" vertical="center" wrapText="1" shrinkToFit="1"/>
    </xf>
    <xf numFmtId="0" fontId="12" fillId="0" borderId="21" xfId="5" applyFont="1" applyBorder="1" applyAlignment="1" applyProtection="1">
      <alignment horizontal="center" vertical="center"/>
      <protection locked="0"/>
    </xf>
    <xf numFmtId="0" fontId="12" fillId="0" borderId="26" xfId="5" applyFont="1" applyBorder="1" applyAlignment="1" applyProtection="1">
      <alignment horizontal="center" vertical="center"/>
      <protection locked="0"/>
    </xf>
    <xf numFmtId="0" fontId="12" fillId="0" borderId="21" xfId="5" applyFont="1" applyBorder="1" applyAlignment="1" applyProtection="1">
      <alignment horizontal="center" vertical="center" wrapText="1"/>
      <protection locked="0"/>
    </xf>
    <xf numFmtId="0" fontId="12" fillId="0" borderId="26" xfId="5" applyFont="1" applyBorder="1" applyAlignment="1" applyProtection="1">
      <alignment horizontal="center" vertical="center" wrapText="1"/>
      <protection locked="0"/>
    </xf>
    <xf numFmtId="0" fontId="12" fillId="0" borderId="22" xfId="5" applyFont="1" applyBorder="1" applyAlignment="1" applyProtection="1">
      <alignment horizontal="center" vertical="center" wrapText="1"/>
      <protection locked="0"/>
    </xf>
    <xf numFmtId="0" fontId="13" fillId="0" borderId="21" xfId="5" applyFont="1" applyBorder="1" applyAlignment="1" applyProtection="1">
      <alignment horizontal="center" vertical="center" wrapText="1"/>
      <protection locked="0"/>
    </xf>
    <xf numFmtId="0" fontId="12" fillId="3" borderId="21" xfId="5" applyFont="1" applyFill="1" applyBorder="1" applyAlignment="1">
      <alignment horizontal="center" vertical="center" wrapText="1"/>
    </xf>
    <xf numFmtId="0" fontId="12" fillId="3" borderId="26" xfId="5" applyFont="1" applyFill="1" applyBorder="1" applyAlignment="1">
      <alignment horizontal="center" vertical="center" wrapText="1"/>
    </xf>
    <xf numFmtId="164" fontId="12" fillId="0" borderId="21" xfId="5" applyNumberFormat="1" applyFont="1" applyBorder="1" applyAlignment="1" applyProtection="1">
      <alignment horizontal="center" vertical="center" wrapText="1"/>
      <protection locked="0"/>
    </xf>
    <xf numFmtId="0" fontId="13" fillId="0" borderId="19" xfId="5" applyFont="1" applyBorder="1" applyAlignment="1" applyProtection="1">
      <alignment horizontal="center" vertical="center" wrapText="1"/>
      <protection locked="0"/>
    </xf>
    <xf numFmtId="0" fontId="13" fillId="0" borderId="22" xfId="5" applyFont="1" applyBorder="1" applyAlignment="1" applyProtection="1">
      <alignment horizontal="center" vertical="center" wrapText="1"/>
      <protection locked="0"/>
    </xf>
    <xf numFmtId="0" fontId="13" fillId="0" borderId="24" xfId="5" applyFont="1" applyBorder="1" applyAlignment="1" applyProtection="1">
      <alignment horizontal="center" vertical="center" wrapText="1"/>
      <protection locked="0"/>
    </xf>
    <xf numFmtId="0" fontId="13" fillId="0" borderId="26" xfId="5" applyFont="1" applyBorder="1" applyAlignment="1" applyProtection="1">
      <alignment horizontal="center" vertical="center" wrapText="1"/>
      <protection locked="0"/>
    </xf>
    <xf numFmtId="2" fontId="19" fillId="11" borderId="19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11" borderId="22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11" borderId="24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11" borderId="19" xfId="5" applyNumberFormat="1" applyFont="1" applyFill="1" applyBorder="1" applyAlignment="1" applyProtection="1">
      <alignment horizontal="center" vertical="center"/>
      <protection hidden="1"/>
    </xf>
    <xf numFmtId="2" fontId="19" fillId="11" borderId="22" xfId="5" applyNumberFormat="1" applyFont="1" applyFill="1" applyBorder="1" applyAlignment="1" applyProtection="1">
      <alignment horizontal="center" vertical="center"/>
      <protection hidden="1"/>
    </xf>
    <xf numFmtId="2" fontId="19" fillId="11" borderId="24" xfId="5" applyNumberFormat="1" applyFont="1" applyFill="1" applyBorder="1" applyAlignment="1" applyProtection="1">
      <alignment horizontal="center" vertical="center"/>
      <protection hidden="1"/>
    </xf>
    <xf numFmtId="2" fontId="19" fillId="11" borderId="40" xfId="5" applyNumberFormat="1" applyFont="1" applyFill="1" applyBorder="1" applyAlignment="1" applyProtection="1">
      <alignment horizontal="center" vertical="center"/>
      <protection hidden="1"/>
    </xf>
    <xf numFmtId="2" fontId="19" fillId="11" borderId="29" xfId="5" applyNumberFormat="1" applyFont="1" applyFill="1" applyBorder="1" applyAlignment="1" applyProtection="1">
      <alignment horizontal="center" vertical="center"/>
      <protection hidden="1"/>
    </xf>
    <xf numFmtId="2" fontId="19" fillId="11" borderId="42" xfId="5" applyNumberFormat="1" applyFont="1" applyFill="1" applyBorder="1" applyAlignment="1" applyProtection="1">
      <alignment horizontal="center" vertical="center"/>
      <protection hidden="1"/>
    </xf>
    <xf numFmtId="0" fontId="13" fillId="0" borderId="38" xfId="5" applyFont="1" applyBorder="1" applyAlignment="1" applyProtection="1">
      <alignment horizontal="center" vertical="center" wrapText="1"/>
      <protection locked="0"/>
    </xf>
    <xf numFmtId="0" fontId="12" fillId="0" borderId="39" xfId="5" applyFont="1" applyBorder="1" applyAlignment="1" applyProtection="1">
      <alignment horizontal="center" vertical="center" wrapText="1"/>
      <protection locked="0"/>
    </xf>
    <xf numFmtId="0" fontId="12" fillId="0" borderId="28" xfId="5" applyFont="1" applyBorder="1" applyAlignment="1" applyProtection="1">
      <alignment horizontal="center" vertical="center" wrapText="1"/>
      <protection locked="0"/>
    </xf>
    <xf numFmtId="0" fontId="12" fillId="0" borderId="41" xfId="5" applyFont="1" applyBorder="1" applyAlignment="1" applyProtection="1">
      <alignment horizontal="center" vertical="center" wrapText="1"/>
      <protection locked="0"/>
    </xf>
    <xf numFmtId="2" fontId="19" fillId="3" borderId="40" xfId="5" applyNumberFormat="1" applyFont="1" applyFill="1" applyBorder="1" applyAlignment="1" applyProtection="1">
      <alignment horizontal="center" vertical="center"/>
      <protection hidden="1"/>
    </xf>
    <xf numFmtId="2" fontId="19" fillId="3" borderId="29" xfId="5" applyNumberFormat="1" applyFont="1" applyFill="1" applyBorder="1" applyAlignment="1" applyProtection="1">
      <alignment horizontal="center" vertical="center"/>
      <protection hidden="1"/>
    </xf>
    <xf numFmtId="2" fontId="19" fillId="3" borderId="42" xfId="5" applyNumberFormat="1" applyFont="1" applyFill="1" applyBorder="1" applyAlignment="1" applyProtection="1">
      <alignment horizontal="center" vertical="center"/>
      <protection hidden="1"/>
    </xf>
    <xf numFmtId="0" fontId="12" fillId="0" borderId="39" xfId="5" applyFont="1" applyBorder="1" applyAlignment="1" applyProtection="1">
      <alignment horizontal="center" vertical="center"/>
      <protection locked="0"/>
    </xf>
    <xf numFmtId="0" fontId="12" fillId="0" borderId="28" xfId="5" applyFont="1" applyBorder="1" applyAlignment="1" applyProtection="1">
      <alignment horizontal="center" vertical="center"/>
      <protection locked="0"/>
    </xf>
    <xf numFmtId="0" fontId="12" fillId="0" borderId="41" xfId="5" applyFont="1" applyBorder="1" applyAlignment="1" applyProtection="1">
      <alignment horizontal="center" vertical="center"/>
      <protection locked="0"/>
    </xf>
    <xf numFmtId="0" fontId="13" fillId="0" borderId="19" xfId="5" applyFont="1" applyBorder="1" applyAlignment="1" applyProtection="1">
      <alignment horizontal="center" vertical="center"/>
      <protection locked="0"/>
    </xf>
    <xf numFmtId="0" fontId="13" fillId="0" borderId="22" xfId="5" applyFont="1" applyBorder="1" applyAlignment="1" applyProtection="1">
      <alignment horizontal="center" vertical="center"/>
      <protection locked="0"/>
    </xf>
    <xf numFmtId="0" fontId="13" fillId="0" borderId="24" xfId="5" applyFont="1" applyBorder="1" applyAlignment="1" applyProtection="1">
      <alignment horizontal="center" vertical="center"/>
      <protection locked="0"/>
    </xf>
    <xf numFmtId="2" fontId="19" fillId="3" borderId="19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2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4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19" xfId="5" applyNumberFormat="1" applyFont="1" applyFill="1" applyBorder="1" applyAlignment="1" applyProtection="1">
      <alignment horizontal="center" vertical="center"/>
      <protection hidden="1"/>
    </xf>
    <xf numFmtId="2" fontId="19" fillId="3" borderId="22" xfId="5" applyNumberFormat="1" applyFont="1" applyFill="1" applyBorder="1" applyAlignment="1" applyProtection="1">
      <alignment horizontal="center" vertical="center"/>
      <protection hidden="1"/>
    </xf>
    <xf numFmtId="2" fontId="19" fillId="3" borderId="24" xfId="5" applyNumberFormat="1" applyFont="1" applyFill="1" applyBorder="1" applyAlignment="1" applyProtection="1">
      <alignment horizontal="center" vertical="center"/>
      <protection hidden="1"/>
    </xf>
    <xf numFmtId="0" fontId="12" fillId="2" borderId="39" xfId="5" applyFont="1" applyFill="1" applyBorder="1" applyAlignment="1" applyProtection="1">
      <alignment horizontal="center" vertical="center"/>
      <protection locked="0"/>
    </xf>
    <xf numFmtId="0" fontId="12" fillId="2" borderId="28" xfId="5" applyFont="1" applyFill="1" applyBorder="1" applyAlignment="1" applyProtection="1">
      <alignment horizontal="center" vertical="center"/>
      <protection locked="0"/>
    </xf>
    <xf numFmtId="0" fontId="12" fillId="2" borderId="41" xfId="5" applyFont="1" applyFill="1" applyBorder="1" applyAlignment="1" applyProtection="1">
      <alignment horizontal="center" vertical="center"/>
      <protection locked="0"/>
    </xf>
    <xf numFmtId="0" fontId="13" fillId="2" borderId="19" xfId="5" applyFont="1" applyFill="1" applyBorder="1" applyAlignment="1" applyProtection="1">
      <alignment horizontal="center"/>
      <protection locked="0"/>
    </xf>
    <xf numFmtId="0" fontId="13" fillId="2" borderId="22" xfId="5" applyFont="1" applyFill="1" applyBorder="1" applyAlignment="1" applyProtection="1">
      <alignment horizontal="center"/>
      <protection locked="0"/>
    </xf>
    <xf numFmtId="0" fontId="13" fillId="2" borderId="24" xfId="5" applyFont="1" applyFill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view="pageBreakPreview" zoomScale="90" zoomScaleNormal="70" zoomScaleSheetLayoutView="90" workbookViewId="0">
      <selection activeCell="E23" sqref="E23:E26"/>
    </sheetView>
  </sheetViews>
  <sheetFormatPr defaultColWidth="9.140625" defaultRowHeight="15" x14ac:dyDescent="0.25"/>
  <cols>
    <col min="1" max="1" width="8" style="5" customWidth="1"/>
    <col min="2" max="2" width="20.42578125" style="5" customWidth="1"/>
    <col min="3" max="4" width="22.5703125" style="5" customWidth="1"/>
    <col min="5" max="5" width="11" style="5" customWidth="1"/>
    <col min="6" max="16384" width="9.140625" style="5"/>
  </cols>
  <sheetData>
    <row r="1" spans="1:6" x14ac:dyDescent="0.25">
      <c r="A1" s="16"/>
      <c r="B1" s="16"/>
      <c r="C1" s="16"/>
      <c r="D1" s="16"/>
      <c r="E1" s="17"/>
      <c r="F1" s="17"/>
    </row>
    <row r="2" spans="1:6" x14ac:dyDescent="0.25">
      <c r="A2" s="16"/>
      <c r="B2" s="187" t="s">
        <v>65</v>
      </c>
      <c r="C2" s="188"/>
      <c r="D2" s="188"/>
      <c r="E2" s="17"/>
      <c r="F2" s="17"/>
    </row>
    <row r="3" spans="1:6" x14ac:dyDescent="0.25">
      <c r="A3" s="16"/>
      <c r="B3" s="189"/>
      <c r="C3" s="190"/>
      <c r="D3" s="190"/>
      <c r="E3" s="17"/>
      <c r="F3" s="17"/>
    </row>
    <row r="4" spans="1:6" ht="20.25" x14ac:dyDescent="0.25">
      <c r="A4" s="16"/>
      <c r="B4" s="18"/>
      <c r="C4" s="18"/>
      <c r="D4" s="18"/>
      <c r="E4" s="17"/>
      <c r="F4" s="17"/>
    </row>
    <row r="5" spans="1:6" ht="20.25" customHeight="1" x14ac:dyDescent="0.25">
      <c r="A5" s="16"/>
      <c r="B5" s="18"/>
      <c r="C5" s="18"/>
      <c r="D5" s="18"/>
      <c r="E5" s="17"/>
      <c r="F5" s="17"/>
    </row>
    <row r="6" spans="1:6" ht="30" customHeight="1" x14ac:dyDescent="0.25">
      <c r="A6" s="16"/>
      <c r="B6" s="18"/>
      <c r="C6" s="18"/>
      <c r="D6" s="18"/>
      <c r="E6" s="17"/>
      <c r="F6" s="17"/>
    </row>
    <row r="7" spans="1:6" ht="15.75" thickBot="1" x14ac:dyDescent="0.3">
      <c r="A7" s="16"/>
      <c r="B7" s="16"/>
      <c r="C7" s="16"/>
      <c r="D7" s="16"/>
      <c r="E7" s="17"/>
      <c r="F7" s="17"/>
    </row>
    <row r="8" spans="1:6" ht="31.5" customHeight="1" x14ac:dyDescent="0.25">
      <c r="A8" s="206" t="s">
        <v>2</v>
      </c>
      <c r="B8" s="209" t="s">
        <v>3</v>
      </c>
      <c r="C8" s="212" t="s">
        <v>4</v>
      </c>
      <c r="D8" s="212" t="s">
        <v>5</v>
      </c>
      <c r="E8" s="215" t="s">
        <v>12</v>
      </c>
      <c r="F8" s="17"/>
    </row>
    <row r="9" spans="1:6" ht="33" customHeight="1" x14ac:dyDescent="0.25">
      <c r="A9" s="207"/>
      <c r="B9" s="210"/>
      <c r="C9" s="213"/>
      <c r="D9" s="213"/>
      <c r="E9" s="216"/>
      <c r="F9" s="17"/>
    </row>
    <row r="10" spans="1:6" ht="16.5" customHeight="1" x14ac:dyDescent="0.25">
      <c r="A10" s="207"/>
      <c r="B10" s="210"/>
      <c r="C10" s="213"/>
      <c r="D10" s="213"/>
      <c r="E10" s="216"/>
      <c r="F10" s="17"/>
    </row>
    <row r="11" spans="1:6" ht="15.75" thickBot="1" x14ac:dyDescent="0.3">
      <c r="A11" s="208"/>
      <c r="B11" s="211"/>
      <c r="C11" s="214"/>
      <c r="D11" s="214"/>
      <c r="E11" s="217"/>
      <c r="F11" s="17"/>
    </row>
    <row r="12" spans="1:6" x14ac:dyDescent="0.25">
      <c r="A12" s="191">
        <v>1</v>
      </c>
      <c r="B12" s="194" t="s">
        <v>18</v>
      </c>
      <c r="C12" s="194">
        <v>400</v>
      </c>
      <c r="D12" s="203">
        <f>400*0.9</f>
        <v>360</v>
      </c>
      <c r="E12" s="164">
        <v>318.65317594203879</v>
      </c>
      <c r="F12" s="17"/>
    </row>
    <row r="13" spans="1:6" x14ac:dyDescent="0.25">
      <c r="A13" s="192"/>
      <c r="B13" s="195"/>
      <c r="C13" s="195"/>
      <c r="D13" s="204"/>
      <c r="E13" s="165"/>
      <c r="F13" s="17"/>
    </row>
    <row r="14" spans="1:6" x14ac:dyDescent="0.25">
      <c r="A14" s="192"/>
      <c r="B14" s="195"/>
      <c r="C14" s="195"/>
      <c r="D14" s="204"/>
      <c r="E14" s="165"/>
      <c r="F14" s="17"/>
    </row>
    <row r="15" spans="1:6" x14ac:dyDescent="0.25">
      <c r="A15" s="192"/>
      <c r="B15" s="195"/>
      <c r="C15" s="195"/>
      <c r="D15" s="204"/>
      <c r="E15" s="165"/>
      <c r="F15" s="17"/>
    </row>
    <row r="16" spans="1:6" ht="15.75" thickBot="1" x14ac:dyDescent="0.3">
      <c r="A16" s="193"/>
      <c r="B16" s="196"/>
      <c r="C16" s="196"/>
      <c r="D16" s="205"/>
      <c r="E16" s="166"/>
      <c r="F16" s="17"/>
    </row>
    <row r="17" spans="1:6" ht="18.75" hidden="1" customHeight="1" x14ac:dyDescent="0.25">
      <c r="A17" s="191">
        <v>2</v>
      </c>
      <c r="B17" s="194" t="s">
        <v>19</v>
      </c>
      <c r="C17" s="197" t="s">
        <v>66</v>
      </c>
      <c r="D17" s="200" t="s">
        <v>67</v>
      </c>
      <c r="E17" s="164" t="e">
        <v>#VALUE!</v>
      </c>
      <c r="F17" s="17"/>
    </row>
    <row r="18" spans="1:6" ht="18.75" hidden="1" customHeight="1" x14ac:dyDescent="0.25">
      <c r="A18" s="192"/>
      <c r="B18" s="195"/>
      <c r="C18" s="198"/>
      <c r="D18" s="201"/>
      <c r="E18" s="165"/>
      <c r="F18" s="17"/>
    </row>
    <row r="19" spans="1:6" ht="19.5" hidden="1" customHeight="1" thickBot="1" x14ac:dyDescent="0.3">
      <c r="A19" s="193"/>
      <c r="B19" s="196"/>
      <c r="C19" s="199"/>
      <c r="D19" s="202"/>
      <c r="E19" s="166"/>
      <c r="F19" s="17"/>
    </row>
    <row r="20" spans="1:6" x14ac:dyDescent="0.25">
      <c r="A20" s="167">
        <v>3</v>
      </c>
      <c r="B20" s="170" t="s">
        <v>20</v>
      </c>
      <c r="C20" s="173">
        <v>250</v>
      </c>
      <c r="D20" s="173">
        <f>250*0.9</f>
        <v>225</v>
      </c>
      <c r="E20" s="164">
        <v>137.92287770028227</v>
      </c>
      <c r="F20" s="17"/>
    </row>
    <row r="21" spans="1:6" x14ac:dyDescent="0.25">
      <c r="A21" s="168"/>
      <c r="B21" s="171"/>
      <c r="C21" s="174"/>
      <c r="D21" s="174"/>
      <c r="E21" s="165"/>
      <c r="F21" s="17"/>
    </row>
    <row r="22" spans="1:6" ht="15.75" thickBot="1" x14ac:dyDescent="0.3">
      <c r="A22" s="169"/>
      <c r="B22" s="172"/>
      <c r="C22" s="175"/>
      <c r="D22" s="175"/>
      <c r="E22" s="166"/>
      <c r="F22" s="17"/>
    </row>
    <row r="23" spans="1:6" x14ac:dyDescent="0.25">
      <c r="A23" s="167">
        <v>4</v>
      </c>
      <c r="B23" s="170" t="s">
        <v>54</v>
      </c>
      <c r="C23" s="173">
        <v>250</v>
      </c>
      <c r="D23" s="173">
        <f>250*0.9</f>
        <v>225</v>
      </c>
      <c r="E23" s="164">
        <v>163.0291273610739</v>
      </c>
      <c r="F23" s="17"/>
    </row>
    <row r="24" spans="1:6" x14ac:dyDescent="0.25">
      <c r="A24" s="168"/>
      <c r="B24" s="171"/>
      <c r="C24" s="174"/>
      <c r="D24" s="174"/>
      <c r="E24" s="165"/>
      <c r="F24" s="17"/>
    </row>
    <row r="25" spans="1:6" x14ac:dyDescent="0.25">
      <c r="A25" s="168"/>
      <c r="B25" s="171"/>
      <c r="C25" s="174"/>
      <c r="D25" s="174"/>
      <c r="E25" s="165"/>
      <c r="F25" s="17"/>
    </row>
    <row r="26" spans="1:6" ht="15.75" thickBot="1" x14ac:dyDescent="0.3">
      <c r="A26" s="169"/>
      <c r="B26" s="172"/>
      <c r="C26" s="175"/>
      <c r="D26" s="175"/>
      <c r="E26" s="166"/>
      <c r="F26" s="17"/>
    </row>
    <row r="27" spans="1:6" x14ac:dyDescent="0.25">
      <c r="A27" s="167">
        <v>5</v>
      </c>
      <c r="B27" s="170" t="s">
        <v>32</v>
      </c>
      <c r="C27" s="173">
        <v>250</v>
      </c>
      <c r="D27" s="173">
        <f>250*0.9</f>
        <v>225</v>
      </c>
      <c r="E27" s="164">
        <v>194.63160678073336</v>
      </c>
      <c r="F27" s="17"/>
    </row>
    <row r="28" spans="1:6" x14ac:dyDescent="0.25">
      <c r="A28" s="185"/>
      <c r="B28" s="174"/>
      <c r="C28" s="174"/>
      <c r="D28" s="174"/>
      <c r="E28" s="182"/>
      <c r="F28" s="17"/>
    </row>
    <row r="29" spans="1:6" ht="15.75" thickBot="1" x14ac:dyDescent="0.3">
      <c r="A29" s="169"/>
      <c r="B29" s="172"/>
      <c r="C29" s="175"/>
      <c r="D29" s="175"/>
      <c r="E29" s="166"/>
      <c r="F29" s="17"/>
    </row>
    <row r="30" spans="1:6" x14ac:dyDescent="0.25">
      <c r="A30" s="167">
        <v>6</v>
      </c>
      <c r="B30" s="170" t="s">
        <v>55</v>
      </c>
      <c r="C30" s="173">
        <v>315</v>
      </c>
      <c r="D30" s="173">
        <f>315*0.9</f>
        <v>283.5</v>
      </c>
      <c r="E30" s="164">
        <v>205.95989585691802</v>
      </c>
      <c r="F30" s="17"/>
    </row>
    <row r="31" spans="1:6" x14ac:dyDescent="0.25">
      <c r="A31" s="168"/>
      <c r="B31" s="171"/>
      <c r="C31" s="174"/>
      <c r="D31" s="174"/>
      <c r="E31" s="165"/>
      <c r="F31" s="17"/>
    </row>
    <row r="32" spans="1:6" x14ac:dyDescent="0.25">
      <c r="A32" s="168"/>
      <c r="B32" s="171"/>
      <c r="C32" s="174"/>
      <c r="D32" s="174"/>
      <c r="E32" s="165"/>
      <c r="F32" s="17"/>
    </row>
    <row r="33" spans="1:6" x14ac:dyDescent="0.25">
      <c r="A33" s="183"/>
      <c r="B33" s="184"/>
      <c r="C33" s="174"/>
      <c r="D33" s="174"/>
      <c r="E33" s="186"/>
      <c r="F33" s="17"/>
    </row>
    <row r="34" spans="1:6" x14ac:dyDescent="0.25">
      <c r="A34" s="183"/>
      <c r="B34" s="184"/>
      <c r="C34" s="174"/>
      <c r="D34" s="174"/>
      <c r="E34" s="186"/>
      <c r="F34" s="17"/>
    </row>
    <row r="35" spans="1:6" ht="15.75" thickBot="1" x14ac:dyDescent="0.3">
      <c r="A35" s="169"/>
      <c r="B35" s="172"/>
      <c r="C35" s="175"/>
      <c r="D35" s="175"/>
      <c r="E35" s="166"/>
      <c r="F35" s="17"/>
    </row>
    <row r="36" spans="1:6" x14ac:dyDescent="0.25">
      <c r="A36" s="167">
        <v>7</v>
      </c>
      <c r="B36" s="170" t="s">
        <v>38</v>
      </c>
      <c r="C36" s="178">
        <v>250</v>
      </c>
      <c r="D36" s="173">
        <f>250*0.9</f>
        <v>225</v>
      </c>
      <c r="E36" s="164">
        <v>204.56353252149481</v>
      </c>
      <c r="F36" s="17"/>
    </row>
    <row r="37" spans="1:6" x14ac:dyDescent="0.25">
      <c r="A37" s="168"/>
      <c r="B37" s="171"/>
      <c r="C37" s="179"/>
      <c r="D37" s="174"/>
      <c r="E37" s="165"/>
      <c r="F37" s="17"/>
    </row>
    <row r="38" spans="1:6" ht="15.75" thickBot="1" x14ac:dyDescent="0.3">
      <c r="A38" s="169"/>
      <c r="B38" s="172"/>
      <c r="C38" s="180"/>
      <c r="D38" s="175"/>
      <c r="E38" s="166"/>
      <c r="F38" s="17"/>
    </row>
    <row r="39" spans="1:6" x14ac:dyDescent="0.25">
      <c r="A39" s="176">
        <v>8</v>
      </c>
      <c r="B39" s="177" t="s">
        <v>40</v>
      </c>
      <c r="C39" s="173">
        <v>160</v>
      </c>
      <c r="D39" s="173">
        <f>160*0.9</f>
        <v>144</v>
      </c>
      <c r="E39" s="181">
        <v>144</v>
      </c>
      <c r="F39" s="17"/>
    </row>
    <row r="40" spans="1:6" ht="15.75" thickBot="1" x14ac:dyDescent="0.3">
      <c r="A40" s="169"/>
      <c r="B40" s="172"/>
      <c r="C40" s="175"/>
      <c r="D40" s="175"/>
      <c r="E40" s="166"/>
      <c r="F40" s="17"/>
    </row>
    <row r="41" spans="1:6" x14ac:dyDescent="0.25">
      <c r="A41" s="167">
        <v>9</v>
      </c>
      <c r="B41" s="170" t="s">
        <v>68</v>
      </c>
      <c r="C41" s="173">
        <v>100</v>
      </c>
      <c r="D41" s="173">
        <f>100*0.9</f>
        <v>90</v>
      </c>
      <c r="E41" s="164">
        <v>52.661487920914681</v>
      </c>
      <c r="F41" s="17"/>
    </row>
    <row r="42" spans="1:6" x14ac:dyDescent="0.25">
      <c r="A42" s="168"/>
      <c r="B42" s="171"/>
      <c r="C42" s="174"/>
      <c r="D42" s="174"/>
      <c r="E42" s="165"/>
      <c r="F42" s="17"/>
    </row>
    <row r="43" spans="1:6" ht="15.75" thickBot="1" x14ac:dyDescent="0.3">
      <c r="A43" s="169"/>
      <c r="B43" s="172"/>
      <c r="C43" s="175"/>
      <c r="D43" s="175"/>
      <c r="E43" s="166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7"/>
      <c r="B45" s="17"/>
      <c r="C45" s="17"/>
      <c r="D45" s="17"/>
      <c r="E45" s="17"/>
      <c r="F45" s="17"/>
    </row>
    <row r="46" spans="1:6" x14ac:dyDescent="0.25">
      <c r="A46" s="17"/>
      <c r="B46" s="17"/>
      <c r="C46" s="17"/>
      <c r="D46" s="17"/>
      <c r="E46" s="17"/>
      <c r="F46" s="17"/>
    </row>
    <row r="47" spans="1:6" x14ac:dyDescent="0.25">
      <c r="A47" s="17"/>
      <c r="B47" s="17"/>
      <c r="C47" s="17"/>
      <c r="D47" s="17"/>
      <c r="E47" s="17"/>
      <c r="F47" s="17"/>
    </row>
  </sheetData>
  <sheetProtection formatCells="0" formatColumns="0" formatRows="0" insertRows="0"/>
  <mergeCells count="51">
    <mergeCell ref="B2:D3"/>
    <mergeCell ref="E12:E16"/>
    <mergeCell ref="A17:A19"/>
    <mergeCell ref="B17:B19"/>
    <mergeCell ref="C17:C19"/>
    <mergeCell ref="D17:D19"/>
    <mergeCell ref="A12:A16"/>
    <mergeCell ref="B12:B16"/>
    <mergeCell ref="C12:C16"/>
    <mergeCell ref="D12:D16"/>
    <mergeCell ref="A8:A11"/>
    <mergeCell ref="B8:B11"/>
    <mergeCell ref="C8:C11"/>
    <mergeCell ref="D8:D11"/>
    <mergeCell ref="E17:E19"/>
    <mergeCell ref="E8:E11"/>
    <mergeCell ref="E23:E26"/>
    <mergeCell ref="E20:E22"/>
    <mergeCell ref="A23:A26"/>
    <mergeCell ref="B23:B26"/>
    <mergeCell ref="C23:C26"/>
    <mergeCell ref="D23:D26"/>
    <mergeCell ref="A20:A22"/>
    <mergeCell ref="B20:B22"/>
    <mergeCell ref="C20:C22"/>
    <mergeCell ref="D20:D22"/>
    <mergeCell ref="E39:E40"/>
    <mergeCell ref="E36:E38"/>
    <mergeCell ref="E27:E29"/>
    <mergeCell ref="A30:A35"/>
    <mergeCell ref="B30:B35"/>
    <mergeCell ref="C30:C35"/>
    <mergeCell ref="D30:D35"/>
    <mergeCell ref="A27:A29"/>
    <mergeCell ref="B27:B29"/>
    <mergeCell ref="C27:C29"/>
    <mergeCell ref="D27:D29"/>
    <mergeCell ref="E30:E35"/>
    <mergeCell ref="A39:A40"/>
    <mergeCell ref="B39:B40"/>
    <mergeCell ref="C39:C40"/>
    <mergeCell ref="D39:D40"/>
    <mergeCell ref="A36:A38"/>
    <mergeCell ref="B36:B38"/>
    <mergeCell ref="C36:C38"/>
    <mergeCell ref="D36:D38"/>
    <mergeCell ref="E41:E43"/>
    <mergeCell ref="A41:A43"/>
    <mergeCell ref="B41:B43"/>
    <mergeCell ref="C41:C43"/>
    <mergeCell ref="D41:D43"/>
  </mergeCells>
  <pageMargins left="0.7" right="0.7" top="0.75" bottom="0.75" header="0.3" footer="0.3"/>
  <pageSetup paperSize="9" scale="92" orientation="portrait" r:id="rId1"/>
  <rowBreaks count="1" manualBreakCount="1">
    <brk id="43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8"/>
  <sheetViews>
    <sheetView view="pageBreakPreview" zoomScale="80" zoomScaleNormal="80" zoomScaleSheetLayoutView="80" workbookViewId="0">
      <selection activeCell="M25" sqref="M25"/>
    </sheetView>
  </sheetViews>
  <sheetFormatPr defaultColWidth="9.140625" defaultRowHeight="15" x14ac:dyDescent="0.25"/>
  <cols>
    <col min="1" max="1" width="8" style="5" customWidth="1"/>
    <col min="2" max="2" width="20.42578125" style="5" customWidth="1"/>
    <col min="3" max="4" width="22.5703125" style="5" customWidth="1"/>
    <col min="5" max="5" width="12.140625" style="5" customWidth="1"/>
    <col min="6" max="16384" width="9.140625" style="5"/>
  </cols>
  <sheetData>
    <row r="1" spans="1:5" x14ac:dyDescent="0.25">
      <c r="A1" s="4"/>
      <c r="B1" s="4"/>
      <c r="C1" s="4"/>
      <c r="D1" s="4"/>
    </row>
    <row r="2" spans="1:5" x14ac:dyDescent="0.25">
      <c r="A2" s="4"/>
      <c r="B2" s="305" t="s">
        <v>52</v>
      </c>
      <c r="C2" s="306"/>
      <c r="D2" s="306"/>
    </row>
    <row r="3" spans="1:5" x14ac:dyDescent="0.25">
      <c r="A3" s="4"/>
      <c r="B3" s="307"/>
      <c r="C3" s="308"/>
      <c r="D3" s="308"/>
    </row>
    <row r="4" spans="1:5" ht="20.25" x14ac:dyDescent="0.25">
      <c r="A4" s="4"/>
      <c r="B4" s="6"/>
      <c r="C4" s="6"/>
      <c r="D4" s="6"/>
    </row>
    <row r="5" spans="1:5" ht="20.25" customHeight="1" x14ac:dyDescent="0.25">
      <c r="A5" s="4"/>
      <c r="B5" s="6"/>
      <c r="C5" s="6"/>
      <c r="D5" s="6"/>
    </row>
    <row r="6" spans="1:5" ht="30" customHeight="1" x14ac:dyDescent="0.25">
      <c r="A6" s="4"/>
      <c r="B6" s="6"/>
      <c r="C6" s="6"/>
      <c r="D6" s="6"/>
    </row>
    <row r="7" spans="1:5" ht="15.75" thickBot="1" x14ac:dyDescent="0.3">
      <c r="A7" s="4"/>
      <c r="B7" s="4"/>
      <c r="C7" s="4"/>
      <c r="D7" s="4"/>
    </row>
    <row r="8" spans="1:5" ht="31.5" customHeight="1" x14ac:dyDescent="0.25">
      <c r="A8" s="317" t="s">
        <v>2</v>
      </c>
      <c r="B8" s="320" t="s">
        <v>3</v>
      </c>
      <c r="C8" s="323" t="s">
        <v>4</v>
      </c>
      <c r="D8" s="323" t="s">
        <v>5</v>
      </c>
      <c r="E8" s="326" t="s">
        <v>53</v>
      </c>
    </row>
    <row r="9" spans="1:5" ht="33" customHeight="1" x14ac:dyDescent="0.25">
      <c r="A9" s="318"/>
      <c r="B9" s="321"/>
      <c r="C9" s="324"/>
      <c r="D9" s="324"/>
      <c r="E9" s="327"/>
    </row>
    <row r="10" spans="1:5" ht="16.5" customHeight="1" x14ac:dyDescent="0.25">
      <c r="A10" s="318"/>
      <c r="B10" s="321"/>
      <c r="C10" s="324"/>
      <c r="D10" s="324"/>
      <c r="E10" s="327"/>
    </row>
    <row r="11" spans="1:5" ht="15.75" thickBot="1" x14ac:dyDescent="0.3">
      <c r="A11" s="319"/>
      <c r="B11" s="322"/>
      <c r="C11" s="325"/>
      <c r="D11" s="325"/>
      <c r="E11" s="328"/>
    </row>
    <row r="12" spans="1:5" x14ac:dyDescent="0.25">
      <c r="A12" s="315">
        <v>1</v>
      </c>
      <c r="B12" s="316" t="s">
        <v>19</v>
      </c>
      <c r="C12" s="316" t="s">
        <v>39</v>
      </c>
      <c r="D12" s="279">
        <f>100*0.9</f>
        <v>90</v>
      </c>
      <c r="E12" s="455">
        <v>32.689572241516593</v>
      </c>
    </row>
    <row r="13" spans="1:5" x14ac:dyDescent="0.25">
      <c r="A13" s="310"/>
      <c r="B13" s="313"/>
      <c r="C13" s="313"/>
      <c r="D13" s="298"/>
      <c r="E13" s="456"/>
    </row>
    <row r="14" spans="1:5" x14ac:dyDescent="0.25">
      <c r="A14" s="310"/>
      <c r="B14" s="313"/>
      <c r="C14" s="313"/>
      <c r="D14" s="298"/>
      <c r="E14" s="456"/>
    </row>
    <row r="15" spans="1:5" x14ac:dyDescent="0.25">
      <c r="A15" s="310"/>
      <c r="B15" s="313"/>
      <c r="C15" s="313"/>
      <c r="D15" s="298"/>
      <c r="E15" s="456"/>
    </row>
    <row r="16" spans="1:5" ht="15.75" thickBot="1" x14ac:dyDescent="0.3">
      <c r="A16" s="311"/>
      <c r="B16" s="314"/>
      <c r="C16" s="314"/>
      <c r="D16" s="280"/>
      <c r="E16" s="457"/>
    </row>
    <row r="17" spans="1:5" x14ac:dyDescent="0.25">
      <c r="A17" s="315">
        <v>2</v>
      </c>
      <c r="B17" s="316" t="s">
        <v>20</v>
      </c>
      <c r="C17" s="279" t="s">
        <v>42</v>
      </c>
      <c r="D17" s="279">
        <f>250*0.9</f>
        <v>225</v>
      </c>
      <c r="E17" s="455">
        <v>1.6673875774196429</v>
      </c>
    </row>
    <row r="18" spans="1:5" x14ac:dyDescent="0.25">
      <c r="A18" s="310"/>
      <c r="B18" s="313"/>
      <c r="C18" s="298"/>
      <c r="D18" s="298"/>
      <c r="E18" s="456"/>
    </row>
    <row r="19" spans="1:5" ht="15.75" thickBot="1" x14ac:dyDescent="0.3">
      <c r="A19" s="311"/>
      <c r="B19" s="314"/>
      <c r="C19" s="280"/>
      <c r="D19" s="280"/>
      <c r="E19" s="457"/>
    </row>
    <row r="20" spans="1:5" x14ac:dyDescent="0.25">
      <c r="A20" s="332">
        <v>3</v>
      </c>
      <c r="B20" s="333" t="s">
        <v>54</v>
      </c>
      <c r="C20" s="288" t="s">
        <v>37</v>
      </c>
      <c r="D20" s="288">
        <f>160*0.9</f>
        <v>144</v>
      </c>
      <c r="E20" s="455">
        <v>32.90896534380866</v>
      </c>
    </row>
    <row r="21" spans="1:5" x14ac:dyDescent="0.25">
      <c r="A21" s="291"/>
      <c r="B21" s="300"/>
      <c r="C21" s="294"/>
      <c r="D21" s="294"/>
      <c r="E21" s="456"/>
    </row>
    <row r="22" spans="1:5" x14ac:dyDescent="0.25">
      <c r="A22" s="482"/>
      <c r="B22" s="335"/>
      <c r="C22" s="294"/>
      <c r="D22" s="294"/>
      <c r="E22" s="476"/>
    </row>
    <row r="23" spans="1:5" x14ac:dyDescent="0.25">
      <c r="A23" s="482"/>
      <c r="B23" s="335"/>
      <c r="C23" s="294"/>
      <c r="D23" s="294"/>
      <c r="E23" s="476"/>
    </row>
    <row r="24" spans="1:5" ht="15.75" thickBot="1" x14ac:dyDescent="0.3">
      <c r="A24" s="482"/>
      <c r="B24" s="335"/>
      <c r="C24" s="294"/>
      <c r="D24" s="294"/>
      <c r="E24" s="476"/>
    </row>
    <row r="25" spans="1:5" x14ac:dyDescent="0.25">
      <c r="A25" s="332">
        <v>4</v>
      </c>
      <c r="B25" s="333" t="s">
        <v>32</v>
      </c>
      <c r="C25" s="288" t="s">
        <v>42</v>
      </c>
      <c r="D25" s="288">
        <f>250*0.9</f>
        <v>225</v>
      </c>
      <c r="E25" s="455">
        <v>15.006488196776749</v>
      </c>
    </row>
    <row r="26" spans="1:5" x14ac:dyDescent="0.25">
      <c r="A26" s="291"/>
      <c r="B26" s="300"/>
      <c r="C26" s="294"/>
      <c r="D26" s="294"/>
      <c r="E26" s="456"/>
    </row>
    <row r="27" spans="1:5" x14ac:dyDescent="0.25">
      <c r="A27" s="291"/>
      <c r="B27" s="300"/>
      <c r="C27" s="294"/>
      <c r="D27" s="294"/>
      <c r="E27" s="456"/>
    </row>
    <row r="28" spans="1:5" ht="15.75" thickBot="1" x14ac:dyDescent="0.3">
      <c r="A28" s="292"/>
      <c r="B28" s="301"/>
      <c r="C28" s="289"/>
      <c r="D28" s="289"/>
      <c r="E28" s="457"/>
    </row>
    <row r="29" spans="1:5" x14ac:dyDescent="0.25">
      <c r="A29" s="332">
        <v>5</v>
      </c>
      <c r="B29" s="333" t="s">
        <v>55</v>
      </c>
      <c r="C29" s="288" t="s">
        <v>56</v>
      </c>
      <c r="D29" s="288">
        <f>315*0.9</f>
        <v>283.5</v>
      </c>
      <c r="E29" s="455">
        <v>62.405149096407541</v>
      </c>
    </row>
    <row r="30" spans="1:5" x14ac:dyDescent="0.25">
      <c r="A30" s="291"/>
      <c r="B30" s="300"/>
      <c r="C30" s="294"/>
      <c r="D30" s="294"/>
      <c r="E30" s="456"/>
    </row>
    <row r="31" spans="1:5" x14ac:dyDescent="0.25">
      <c r="A31" s="291"/>
      <c r="B31" s="300"/>
      <c r="C31" s="294"/>
      <c r="D31" s="294"/>
      <c r="E31" s="456"/>
    </row>
    <row r="32" spans="1:5" x14ac:dyDescent="0.25">
      <c r="A32" s="291"/>
      <c r="B32" s="300"/>
      <c r="C32" s="294"/>
      <c r="D32" s="294"/>
      <c r="E32" s="456"/>
    </row>
    <row r="33" spans="1:5" ht="15.75" thickBot="1" x14ac:dyDescent="0.3">
      <c r="A33" s="292"/>
      <c r="B33" s="301"/>
      <c r="C33" s="289"/>
      <c r="D33" s="289"/>
      <c r="E33" s="457"/>
    </row>
    <row r="34" spans="1:5" x14ac:dyDescent="0.25">
      <c r="A34" s="332">
        <v>6</v>
      </c>
      <c r="B34" s="333" t="s">
        <v>36</v>
      </c>
      <c r="C34" s="288" t="s">
        <v>37</v>
      </c>
      <c r="D34" s="288">
        <f>160*0.9</f>
        <v>144</v>
      </c>
      <c r="E34" s="455">
        <v>39.216517034705333</v>
      </c>
    </row>
    <row r="35" spans="1:5" x14ac:dyDescent="0.25">
      <c r="A35" s="291"/>
      <c r="B35" s="300"/>
      <c r="C35" s="294"/>
      <c r="D35" s="294"/>
      <c r="E35" s="456"/>
    </row>
    <row r="36" spans="1:5" x14ac:dyDescent="0.25">
      <c r="A36" s="291"/>
      <c r="B36" s="300"/>
      <c r="C36" s="294"/>
      <c r="D36" s="294"/>
      <c r="E36" s="456"/>
    </row>
    <row r="37" spans="1:5" ht="15.75" thickBot="1" x14ac:dyDescent="0.3">
      <c r="A37" s="292"/>
      <c r="B37" s="301"/>
      <c r="C37" s="289"/>
      <c r="D37" s="289"/>
      <c r="E37" s="457"/>
    </row>
    <row r="38" spans="1:5" x14ac:dyDescent="0.25">
      <c r="A38" s="14"/>
      <c r="B38" s="15"/>
      <c r="C38" s="15"/>
      <c r="D38" s="15"/>
    </row>
    <row r="39" spans="1:5" ht="15.75" thickBot="1" x14ac:dyDescent="0.3">
      <c r="A39" s="14"/>
      <c r="B39" s="15"/>
      <c r="C39" s="15"/>
      <c r="D39" s="15"/>
    </row>
    <row r="40" spans="1:5" x14ac:dyDescent="0.25">
      <c r="A40" s="332">
        <v>7</v>
      </c>
      <c r="B40" s="333" t="s">
        <v>57</v>
      </c>
      <c r="C40" s="288" t="s">
        <v>58</v>
      </c>
      <c r="D40" s="288"/>
      <c r="E40" s="479" t="e">
        <f>(D40-#REF!)/D40*100</f>
        <v>#REF!</v>
      </c>
    </row>
    <row r="41" spans="1:5" x14ac:dyDescent="0.25">
      <c r="A41" s="291"/>
      <c r="B41" s="300"/>
      <c r="C41" s="294"/>
      <c r="D41" s="294"/>
      <c r="E41" s="480"/>
    </row>
    <row r="42" spans="1:5" ht="15.75" thickBot="1" x14ac:dyDescent="0.3">
      <c r="A42" s="292"/>
      <c r="B42" s="301"/>
      <c r="C42" s="289"/>
      <c r="D42" s="289"/>
      <c r="E42" s="481"/>
    </row>
    <row r="44" spans="1:5" x14ac:dyDescent="0.25">
      <c r="A44" s="305" t="s">
        <v>59</v>
      </c>
      <c r="B44" s="306"/>
      <c r="C44" s="306"/>
      <c r="D44" s="306"/>
    </row>
    <row r="45" spans="1:5" ht="15.75" thickBot="1" x14ac:dyDescent="0.3">
      <c r="A45" s="307"/>
      <c r="B45" s="308"/>
      <c r="C45" s="308"/>
      <c r="D45" s="308"/>
    </row>
    <row r="46" spans="1:5" ht="16.5" customHeight="1" x14ac:dyDescent="0.25">
      <c r="A46" s="317" t="s">
        <v>2</v>
      </c>
      <c r="B46" s="320" t="s">
        <v>3</v>
      </c>
      <c r="C46" s="323" t="s">
        <v>4</v>
      </c>
      <c r="D46" s="323" t="s">
        <v>5</v>
      </c>
      <c r="E46" s="326" t="s">
        <v>60</v>
      </c>
    </row>
    <row r="47" spans="1:5" ht="16.5" customHeight="1" x14ac:dyDescent="0.25">
      <c r="A47" s="318"/>
      <c r="B47" s="321"/>
      <c r="C47" s="324"/>
      <c r="D47" s="324"/>
      <c r="E47" s="327"/>
    </row>
    <row r="48" spans="1:5" ht="16.5" customHeight="1" x14ac:dyDescent="0.25">
      <c r="A48" s="318"/>
      <c r="B48" s="321"/>
      <c r="C48" s="324"/>
      <c r="D48" s="324"/>
      <c r="E48" s="327"/>
    </row>
    <row r="49" spans="1:5" ht="15.75" thickBot="1" x14ac:dyDescent="0.3">
      <c r="A49" s="319"/>
      <c r="B49" s="322"/>
      <c r="C49" s="325"/>
      <c r="D49" s="325"/>
      <c r="E49" s="328"/>
    </row>
    <row r="50" spans="1:5" x14ac:dyDescent="0.25">
      <c r="A50" s="315">
        <v>1</v>
      </c>
      <c r="B50" s="316" t="s">
        <v>18</v>
      </c>
      <c r="C50" s="316" t="s">
        <v>37</v>
      </c>
      <c r="D50" s="279">
        <f>160*0.9</f>
        <v>144</v>
      </c>
      <c r="E50" s="455">
        <v>19.471137828420126</v>
      </c>
    </row>
    <row r="51" spans="1:5" x14ac:dyDescent="0.25">
      <c r="A51" s="310"/>
      <c r="B51" s="313"/>
      <c r="C51" s="313"/>
      <c r="D51" s="298"/>
      <c r="E51" s="456"/>
    </row>
    <row r="52" spans="1:5" x14ac:dyDescent="0.25">
      <c r="A52" s="310"/>
      <c r="B52" s="313"/>
      <c r="C52" s="313"/>
      <c r="D52" s="298"/>
      <c r="E52" s="456"/>
    </row>
    <row r="53" spans="1:5" ht="15.75" thickBot="1" x14ac:dyDescent="0.3">
      <c r="A53" s="311"/>
      <c r="B53" s="314"/>
      <c r="C53" s="314"/>
      <c r="D53" s="280"/>
      <c r="E53" s="457"/>
    </row>
    <row r="54" spans="1:5" x14ac:dyDescent="0.25">
      <c r="A54" s="315">
        <v>2</v>
      </c>
      <c r="B54" s="316" t="s">
        <v>19</v>
      </c>
      <c r="C54" s="279" t="s">
        <v>37</v>
      </c>
      <c r="D54" s="279">
        <f>160*0.9</f>
        <v>144</v>
      </c>
      <c r="E54" s="455">
        <v>36.474103256054605</v>
      </c>
    </row>
    <row r="55" spans="1:5" x14ac:dyDescent="0.25">
      <c r="A55" s="310"/>
      <c r="B55" s="313"/>
      <c r="C55" s="298"/>
      <c r="D55" s="298"/>
      <c r="E55" s="456"/>
    </row>
    <row r="56" spans="1:5" x14ac:dyDescent="0.25">
      <c r="A56" s="477"/>
      <c r="B56" s="478"/>
      <c r="C56" s="298"/>
      <c r="D56" s="298"/>
      <c r="E56" s="456"/>
    </row>
    <row r="57" spans="1:5" ht="15.75" thickBot="1" x14ac:dyDescent="0.3">
      <c r="A57" s="311"/>
      <c r="B57" s="314"/>
      <c r="C57" s="280"/>
      <c r="D57" s="280"/>
      <c r="E57" s="457"/>
    </row>
    <row r="58" spans="1:5" x14ac:dyDescent="0.25">
      <c r="A58" s="315">
        <v>3</v>
      </c>
      <c r="B58" s="316" t="s">
        <v>61</v>
      </c>
      <c r="C58" s="279"/>
      <c r="D58" s="279"/>
      <c r="E58" s="456">
        <v>31.333333333333336</v>
      </c>
    </row>
    <row r="59" spans="1:5" x14ac:dyDescent="0.25">
      <c r="A59" s="310"/>
      <c r="B59" s="313"/>
      <c r="C59" s="298"/>
      <c r="D59" s="298"/>
      <c r="E59" s="476"/>
    </row>
    <row r="60" spans="1:5" ht="15.75" thickBot="1" x14ac:dyDescent="0.3">
      <c r="A60" s="311"/>
      <c r="B60" s="314"/>
      <c r="C60" s="280"/>
      <c r="D60" s="280"/>
      <c r="E60" s="476"/>
    </row>
    <row r="61" spans="1:5" x14ac:dyDescent="0.25">
      <c r="A61" s="315">
        <v>4</v>
      </c>
      <c r="B61" s="316" t="s">
        <v>20</v>
      </c>
      <c r="C61" s="279" t="s">
        <v>37</v>
      </c>
      <c r="D61" s="279">
        <f>160*0.9</f>
        <v>144</v>
      </c>
      <c r="E61" s="455">
        <v>15.22039647151151</v>
      </c>
    </row>
    <row r="62" spans="1:5" x14ac:dyDescent="0.25">
      <c r="A62" s="310"/>
      <c r="B62" s="313"/>
      <c r="C62" s="298"/>
      <c r="D62" s="298"/>
      <c r="E62" s="456"/>
    </row>
    <row r="63" spans="1:5" x14ac:dyDescent="0.25">
      <c r="A63" s="477"/>
      <c r="B63" s="478"/>
      <c r="C63" s="298"/>
      <c r="D63" s="298"/>
      <c r="E63" s="456"/>
    </row>
    <row r="64" spans="1:5" ht="15.75" thickBot="1" x14ac:dyDescent="0.3">
      <c r="A64" s="311"/>
      <c r="B64" s="314"/>
      <c r="C64" s="280"/>
      <c r="D64" s="280"/>
      <c r="E64" s="457"/>
    </row>
    <row r="65" spans="1:5" x14ac:dyDescent="0.25">
      <c r="A65" s="315">
        <v>5</v>
      </c>
      <c r="B65" s="316" t="s">
        <v>54</v>
      </c>
      <c r="C65" s="279" t="s">
        <v>39</v>
      </c>
      <c r="D65" s="279">
        <f>100*0.9</f>
        <v>90</v>
      </c>
      <c r="E65" s="455">
        <v>0</v>
      </c>
    </row>
    <row r="66" spans="1:5" x14ac:dyDescent="0.25">
      <c r="A66" s="310"/>
      <c r="B66" s="313"/>
      <c r="C66" s="298"/>
      <c r="D66" s="298"/>
      <c r="E66" s="456"/>
    </row>
    <row r="67" spans="1:5" x14ac:dyDescent="0.25">
      <c r="A67" s="477"/>
      <c r="B67" s="478"/>
      <c r="C67" s="298"/>
      <c r="D67" s="298"/>
      <c r="E67" s="456"/>
    </row>
    <row r="68" spans="1:5" ht="15.75" thickBot="1" x14ac:dyDescent="0.3">
      <c r="A68" s="311"/>
      <c r="B68" s="314"/>
      <c r="C68" s="280"/>
      <c r="D68" s="280"/>
      <c r="E68" s="457"/>
    </row>
  </sheetData>
  <sheetProtection formatCells="0" formatColumns="0" formatRows="0" insertRows="0"/>
  <mergeCells count="72">
    <mergeCell ref="B2:D3"/>
    <mergeCell ref="A8:A11"/>
    <mergeCell ref="B8:B11"/>
    <mergeCell ref="C8:C11"/>
    <mergeCell ref="D8:D11"/>
    <mergeCell ref="E17:E19"/>
    <mergeCell ref="B12:B16"/>
    <mergeCell ref="C12:C16"/>
    <mergeCell ref="D12:D16"/>
    <mergeCell ref="E8:E11"/>
    <mergeCell ref="E12:E16"/>
    <mergeCell ref="A12:A16"/>
    <mergeCell ref="A20:A24"/>
    <mergeCell ref="B20:B24"/>
    <mergeCell ref="C20:C24"/>
    <mergeCell ref="D20:D24"/>
    <mergeCell ref="A17:A19"/>
    <mergeCell ref="B17:B19"/>
    <mergeCell ref="C17:C19"/>
    <mergeCell ref="D17:D19"/>
    <mergeCell ref="E20:E24"/>
    <mergeCell ref="E25:E28"/>
    <mergeCell ref="E34:E37"/>
    <mergeCell ref="A34:A37"/>
    <mergeCell ref="B34:B37"/>
    <mergeCell ref="C34:C37"/>
    <mergeCell ref="D34:D37"/>
    <mergeCell ref="B29:B33"/>
    <mergeCell ref="C29:C33"/>
    <mergeCell ref="D29:D33"/>
    <mergeCell ref="E29:E33"/>
    <mergeCell ref="A25:A28"/>
    <mergeCell ref="B25:B28"/>
    <mergeCell ref="C25:C28"/>
    <mergeCell ref="D25:D28"/>
    <mergeCell ref="A29:A33"/>
    <mergeCell ref="A40:A42"/>
    <mergeCell ref="B40:B42"/>
    <mergeCell ref="C40:C42"/>
    <mergeCell ref="D40:D42"/>
    <mergeCell ref="A44:D45"/>
    <mergeCell ref="E40:E42"/>
    <mergeCell ref="E46:E49"/>
    <mergeCell ref="B50:B53"/>
    <mergeCell ref="C50:C53"/>
    <mergeCell ref="D50:D53"/>
    <mergeCell ref="A46:A49"/>
    <mergeCell ref="B46:B49"/>
    <mergeCell ref="C46:C49"/>
    <mergeCell ref="D46:D49"/>
    <mergeCell ref="E50:E53"/>
    <mergeCell ref="A50:A53"/>
    <mergeCell ref="A54:A57"/>
    <mergeCell ref="B54:B57"/>
    <mergeCell ref="C54:C57"/>
    <mergeCell ref="D54:D57"/>
    <mergeCell ref="E54:E57"/>
    <mergeCell ref="E61:E64"/>
    <mergeCell ref="E58:E60"/>
    <mergeCell ref="E65:E68"/>
    <mergeCell ref="A65:A68"/>
    <mergeCell ref="B65:B68"/>
    <mergeCell ref="C65:C68"/>
    <mergeCell ref="D65:D68"/>
    <mergeCell ref="A61:A64"/>
    <mergeCell ref="B61:B64"/>
    <mergeCell ref="C61:C64"/>
    <mergeCell ref="D61:D64"/>
    <mergeCell ref="A58:A60"/>
    <mergeCell ref="B58:B60"/>
    <mergeCell ref="C58:C60"/>
    <mergeCell ref="D58:D60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rowBreaks count="2" manualBreakCount="2">
    <brk id="24" max="16383" man="1"/>
    <brk id="42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5"/>
  <sheetViews>
    <sheetView view="pageBreakPreview" zoomScale="80" zoomScaleNormal="80" zoomScaleSheetLayoutView="80" workbookViewId="0">
      <selection activeCell="K30" sqref="K30"/>
    </sheetView>
  </sheetViews>
  <sheetFormatPr defaultColWidth="9.140625" defaultRowHeight="15" x14ac:dyDescent="0.25"/>
  <cols>
    <col min="1" max="1" width="8" style="42" customWidth="1"/>
    <col min="2" max="2" width="20.42578125" style="42" customWidth="1"/>
    <col min="3" max="4" width="22.5703125" style="42" customWidth="1"/>
    <col min="5" max="5" width="16.28515625" style="42" customWidth="1"/>
    <col min="6" max="16384" width="9.140625" style="42"/>
  </cols>
  <sheetData>
    <row r="1" spans="1:5" x14ac:dyDescent="0.25">
      <c r="A1" s="41"/>
      <c r="B1" s="41"/>
      <c r="C1" s="41"/>
      <c r="D1" s="41"/>
    </row>
    <row r="2" spans="1:5" x14ac:dyDescent="0.25">
      <c r="A2" s="41"/>
      <c r="B2" s="420" t="s">
        <v>167</v>
      </c>
      <c r="C2" s="421"/>
      <c r="D2" s="421"/>
    </row>
    <row r="3" spans="1:5" x14ac:dyDescent="0.25">
      <c r="A3" s="41"/>
      <c r="B3" s="422"/>
      <c r="C3" s="423"/>
      <c r="D3" s="423"/>
    </row>
    <row r="4" spans="1:5" ht="20.25" x14ac:dyDescent="0.25">
      <c r="A4" s="41"/>
      <c r="B4" s="43"/>
      <c r="C4" s="43"/>
      <c r="D4" s="43"/>
    </row>
    <row r="5" spans="1:5" ht="28.5" customHeight="1" x14ac:dyDescent="0.25">
      <c r="A5" s="41"/>
      <c r="B5" s="43"/>
      <c r="C5" s="43"/>
      <c r="D5" s="43"/>
    </row>
    <row r="6" spans="1:5" ht="20.25" x14ac:dyDescent="0.25">
      <c r="A6" s="41"/>
      <c r="B6" s="43"/>
      <c r="C6" s="43"/>
      <c r="D6" s="43"/>
    </row>
    <row r="7" spans="1:5" ht="15.75" thickBot="1" x14ac:dyDescent="0.3">
      <c r="A7" s="41"/>
      <c r="B7" s="41"/>
      <c r="C7" s="41"/>
      <c r="D7" s="41"/>
    </row>
    <row r="8" spans="1:5" ht="31.5" customHeight="1" x14ac:dyDescent="0.25">
      <c r="A8" s="400" t="s">
        <v>2</v>
      </c>
      <c r="B8" s="428" t="s">
        <v>3</v>
      </c>
      <c r="C8" s="475" t="s">
        <v>4</v>
      </c>
      <c r="D8" s="414" t="s">
        <v>5</v>
      </c>
      <c r="E8" s="417" t="s">
        <v>12</v>
      </c>
    </row>
    <row r="9" spans="1:5" ht="33" customHeight="1" x14ac:dyDescent="0.25">
      <c r="A9" s="400"/>
      <c r="B9" s="428"/>
      <c r="C9" s="439"/>
      <c r="D9" s="415"/>
      <c r="E9" s="418"/>
    </row>
    <row r="10" spans="1:5" ht="16.5" customHeight="1" x14ac:dyDescent="0.25">
      <c r="A10" s="400"/>
      <c r="B10" s="428"/>
      <c r="C10" s="439"/>
      <c r="D10" s="415"/>
      <c r="E10" s="418"/>
    </row>
    <row r="11" spans="1:5" ht="15.75" thickBot="1" x14ac:dyDescent="0.3">
      <c r="A11" s="472"/>
      <c r="B11" s="475"/>
      <c r="C11" s="439"/>
      <c r="D11" s="416"/>
      <c r="E11" s="419"/>
    </row>
    <row r="12" spans="1:5" x14ac:dyDescent="0.25">
      <c r="A12" s="414">
        <v>1</v>
      </c>
      <c r="B12" s="414" t="s">
        <v>19</v>
      </c>
      <c r="C12" s="513" t="s">
        <v>39</v>
      </c>
      <c r="D12" s="514">
        <f>100*0.9</f>
        <v>90</v>
      </c>
      <c r="E12" s="492">
        <v>46.836601055060548</v>
      </c>
    </row>
    <row r="13" spans="1:5" x14ac:dyDescent="0.25">
      <c r="A13" s="415"/>
      <c r="B13" s="511"/>
      <c r="C13" s="511"/>
      <c r="D13" s="515"/>
      <c r="E13" s="493"/>
    </row>
    <row r="14" spans="1:5" x14ac:dyDescent="0.25">
      <c r="A14" s="415"/>
      <c r="B14" s="511"/>
      <c r="C14" s="511"/>
      <c r="D14" s="515"/>
      <c r="E14" s="493"/>
    </row>
    <row r="15" spans="1:5" x14ac:dyDescent="0.25">
      <c r="A15" s="415"/>
      <c r="B15" s="511"/>
      <c r="C15" s="511"/>
      <c r="D15" s="515"/>
      <c r="E15" s="493"/>
    </row>
    <row r="16" spans="1:5" x14ac:dyDescent="0.25">
      <c r="A16" s="415"/>
      <c r="B16" s="511"/>
      <c r="C16" s="511"/>
      <c r="D16" s="515"/>
      <c r="E16" s="493"/>
    </row>
    <row r="17" spans="1:5" x14ac:dyDescent="0.25">
      <c r="A17" s="415"/>
      <c r="B17" s="511"/>
      <c r="C17" s="511"/>
      <c r="D17" s="515"/>
      <c r="E17" s="493"/>
    </row>
    <row r="18" spans="1:5" x14ac:dyDescent="0.25">
      <c r="A18" s="415"/>
      <c r="B18" s="511"/>
      <c r="C18" s="511"/>
      <c r="D18" s="515"/>
      <c r="E18" s="493"/>
    </row>
    <row r="19" spans="1:5" x14ac:dyDescent="0.25">
      <c r="A19" s="415"/>
      <c r="B19" s="511"/>
      <c r="C19" s="511"/>
      <c r="D19" s="515"/>
      <c r="E19" s="493"/>
    </row>
    <row r="20" spans="1:5" x14ac:dyDescent="0.25">
      <c r="A20" s="415"/>
      <c r="B20" s="511"/>
      <c r="C20" s="511"/>
      <c r="D20" s="515"/>
      <c r="E20" s="493"/>
    </row>
    <row r="21" spans="1:5" x14ac:dyDescent="0.25">
      <c r="A21" s="415"/>
      <c r="B21" s="511"/>
      <c r="C21" s="511"/>
      <c r="D21" s="515"/>
      <c r="E21" s="493"/>
    </row>
    <row r="22" spans="1:5" x14ac:dyDescent="0.25">
      <c r="A22" s="415"/>
      <c r="B22" s="511"/>
      <c r="C22" s="511"/>
      <c r="D22" s="515"/>
      <c r="E22" s="493"/>
    </row>
    <row r="23" spans="1:5" x14ac:dyDescent="0.25">
      <c r="A23" s="415"/>
      <c r="B23" s="511"/>
      <c r="C23" s="511"/>
      <c r="D23" s="515"/>
      <c r="E23" s="493"/>
    </row>
    <row r="24" spans="1:5" x14ac:dyDescent="0.25">
      <c r="A24" s="415"/>
      <c r="B24" s="511"/>
      <c r="C24" s="511"/>
      <c r="D24" s="515"/>
      <c r="E24" s="493"/>
    </row>
    <row r="25" spans="1:5" x14ac:dyDescent="0.25">
      <c r="A25" s="415"/>
      <c r="B25" s="511"/>
      <c r="C25" s="511"/>
      <c r="D25" s="515"/>
      <c r="E25" s="493"/>
    </row>
    <row r="26" spans="1:5" x14ac:dyDescent="0.25">
      <c r="A26" s="415"/>
      <c r="B26" s="511"/>
      <c r="C26" s="511"/>
      <c r="D26" s="515"/>
      <c r="E26" s="493"/>
    </row>
    <row r="27" spans="1:5" x14ac:dyDescent="0.25">
      <c r="A27" s="415"/>
      <c r="B27" s="511"/>
      <c r="C27" s="511"/>
      <c r="D27" s="515"/>
      <c r="E27" s="493"/>
    </row>
    <row r="28" spans="1:5" x14ac:dyDescent="0.25">
      <c r="A28" s="415"/>
      <c r="B28" s="511"/>
      <c r="C28" s="511"/>
      <c r="D28" s="515"/>
      <c r="E28" s="493"/>
    </row>
    <row r="29" spans="1:5" x14ac:dyDescent="0.25">
      <c r="A29" s="415"/>
      <c r="B29" s="511"/>
      <c r="C29" s="511"/>
      <c r="D29" s="515"/>
      <c r="E29" s="493"/>
    </row>
    <row r="30" spans="1:5" ht="15.75" thickBot="1" x14ac:dyDescent="0.3">
      <c r="A30" s="416"/>
      <c r="B30" s="512"/>
      <c r="C30" s="512"/>
      <c r="D30" s="516"/>
      <c r="E30" s="494"/>
    </row>
    <row r="31" spans="1:5" x14ac:dyDescent="0.25">
      <c r="A31" s="517">
        <v>2</v>
      </c>
      <c r="B31" s="414" t="s">
        <v>20</v>
      </c>
      <c r="C31" s="520" t="s">
        <v>168</v>
      </c>
      <c r="D31" s="523">
        <f>100*0.9</f>
        <v>90</v>
      </c>
      <c r="E31" s="492">
        <v>25.807772200366799</v>
      </c>
    </row>
    <row r="32" spans="1:5" x14ac:dyDescent="0.25">
      <c r="A32" s="518"/>
      <c r="B32" s="511"/>
      <c r="C32" s="521"/>
      <c r="D32" s="524"/>
      <c r="E32" s="493"/>
    </row>
    <row r="33" spans="1:5" x14ac:dyDescent="0.25">
      <c r="A33" s="518"/>
      <c r="B33" s="511"/>
      <c r="C33" s="521"/>
      <c r="D33" s="524"/>
      <c r="E33" s="493"/>
    </row>
    <row r="34" spans="1:5" x14ac:dyDescent="0.25">
      <c r="A34" s="518"/>
      <c r="B34" s="511"/>
      <c r="C34" s="521"/>
      <c r="D34" s="524"/>
      <c r="E34" s="493"/>
    </row>
    <row r="35" spans="1:5" ht="18.75" hidden="1" customHeight="1" x14ac:dyDescent="0.25">
      <c r="A35" s="518"/>
      <c r="B35" s="511"/>
      <c r="C35" s="521"/>
      <c r="D35" s="524"/>
      <c r="E35" s="493"/>
    </row>
    <row r="36" spans="1:5" ht="18.75" hidden="1" customHeight="1" x14ac:dyDescent="0.25">
      <c r="A36" s="518"/>
      <c r="B36" s="511"/>
      <c r="C36" s="521"/>
      <c r="D36" s="524"/>
      <c r="E36" s="493"/>
    </row>
    <row r="37" spans="1:5" ht="18.75" hidden="1" customHeight="1" x14ac:dyDescent="0.25">
      <c r="A37" s="518"/>
      <c r="B37" s="511"/>
      <c r="C37" s="521"/>
      <c r="D37" s="524"/>
      <c r="E37" s="493"/>
    </row>
    <row r="38" spans="1:5" ht="18.75" hidden="1" customHeight="1" x14ac:dyDescent="0.25">
      <c r="A38" s="518"/>
      <c r="B38" s="511"/>
      <c r="C38" s="521"/>
      <c r="D38" s="524"/>
      <c r="E38" s="493"/>
    </row>
    <row r="39" spans="1:5" x14ac:dyDescent="0.25">
      <c r="A39" s="518"/>
      <c r="B39" s="511"/>
      <c r="C39" s="521"/>
      <c r="D39" s="524"/>
      <c r="E39" s="493"/>
    </row>
    <row r="40" spans="1:5" x14ac:dyDescent="0.25">
      <c r="A40" s="518"/>
      <c r="B40" s="511"/>
      <c r="C40" s="521"/>
      <c r="D40" s="524"/>
      <c r="E40" s="493"/>
    </row>
    <row r="41" spans="1:5" x14ac:dyDescent="0.25">
      <c r="A41" s="518"/>
      <c r="B41" s="511"/>
      <c r="C41" s="521"/>
      <c r="D41" s="524"/>
      <c r="E41" s="493"/>
    </row>
    <row r="42" spans="1:5" x14ac:dyDescent="0.25">
      <c r="A42" s="518"/>
      <c r="B42" s="511"/>
      <c r="C42" s="521"/>
      <c r="D42" s="524"/>
      <c r="E42" s="493"/>
    </row>
    <row r="43" spans="1:5" x14ac:dyDescent="0.25">
      <c r="A43" s="518"/>
      <c r="B43" s="511"/>
      <c r="C43" s="521"/>
      <c r="D43" s="524"/>
      <c r="E43" s="493"/>
    </row>
    <row r="44" spans="1:5" x14ac:dyDescent="0.25">
      <c r="A44" s="518"/>
      <c r="B44" s="511"/>
      <c r="C44" s="521"/>
      <c r="D44" s="524"/>
      <c r="E44" s="493"/>
    </row>
    <row r="45" spans="1:5" x14ac:dyDescent="0.25">
      <c r="A45" s="518"/>
      <c r="B45" s="511"/>
      <c r="C45" s="521"/>
      <c r="D45" s="524"/>
      <c r="E45" s="493"/>
    </row>
    <row r="46" spans="1:5" x14ac:dyDescent="0.25">
      <c r="A46" s="518"/>
      <c r="B46" s="511"/>
      <c r="C46" s="521"/>
      <c r="D46" s="524"/>
      <c r="E46" s="493"/>
    </row>
    <row r="47" spans="1:5" x14ac:dyDescent="0.25">
      <c r="A47" s="518"/>
      <c r="B47" s="511"/>
      <c r="C47" s="521"/>
      <c r="D47" s="524"/>
      <c r="E47" s="493"/>
    </row>
    <row r="48" spans="1:5" x14ac:dyDescent="0.25">
      <c r="A48" s="518"/>
      <c r="B48" s="511"/>
      <c r="C48" s="521"/>
      <c r="D48" s="524"/>
      <c r="E48" s="493"/>
    </row>
    <row r="49" spans="1:5" x14ac:dyDescent="0.25">
      <c r="A49" s="518"/>
      <c r="B49" s="511"/>
      <c r="C49" s="521"/>
      <c r="D49" s="524"/>
      <c r="E49" s="493"/>
    </row>
    <row r="50" spans="1:5" ht="15.75" thickBot="1" x14ac:dyDescent="0.3">
      <c r="A50" s="519"/>
      <c r="B50" s="512"/>
      <c r="C50" s="522"/>
      <c r="D50" s="525"/>
      <c r="E50" s="494"/>
    </row>
    <row r="51" spans="1:5" x14ac:dyDescent="0.25">
      <c r="A51" s="495">
        <v>3</v>
      </c>
      <c r="B51" s="484" t="s">
        <v>54</v>
      </c>
      <c r="C51" s="486" t="s">
        <v>37</v>
      </c>
      <c r="D51" s="489">
        <f>160*0.9</f>
        <v>144</v>
      </c>
      <c r="E51" s="492">
        <v>127.65082601719585</v>
      </c>
    </row>
    <row r="52" spans="1:5" x14ac:dyDescent="0.25">
      <c r="A52" s="496"/>
      <c r="B52" s="485"/>
      <c r="C52" s="507"/>
      <c r="D52" s="509"/>
      <c r="E52" s="493"/>
    </row>
    <row r="53" spans="1:5" x14ac:dyDescent="0.25">
      <c r="A53" s="496"/>
      <c r="B53" s="485"/>
      <c r="C53" s="507"/>
      <c r="D53" s="509"/>
      <c r="E53" s="493"/>
    </row>
    <row r="54" spans="1:5" x14ac:dyDescent="0.25">
      <c r="A54" s="496"/>
      <c r="B54" s="485"/>
      <c r="C54" s="507"/>
      <c r="D54" s="509"/>
      <c r="E54" s="493"/>
    </row>
    <row r="55" spans="1:5" x14ac:dyDescent="0.25">
      <c r="A55" s="496"/>
      <c r="B55" s="485"/>
      <c r="C55" s="507"/>
      <c r="D55" s="509"/>
      <c r="E55" s="493"/>
    </row>
    <row r="56" spans="1:5" x14ac:dyDescent="0.25">
      <c r="A56" s="496"/>
      <c r="B56" s="485"/>
      <c r="C56" s="507"/>
      <c r="D56" s="509"/>
      <c r="E56" s="493"/>
    </row>
    <row r="57" spans="1:5" x14ac:dyDescent="0.25">
      <c r="A57" s="496"/>
      <c r="B57" s="485"/>
      <c r="C57" s="507"/>
      <c r="D57" s="509"/>
      <c r="E57" s="493"/>
    </row>
    <row r="58" spans="1:5" x14ac:dyDescent="0.25">
      <c r="A58" s="496"/>
      <c r="B58" s="485"/>
      <c r="C58" s="507"/>
      <c r="D58" s="509"/>
      <c r="E58" s="493"/>
    </row>
    <row r="59" spans="1:5" x14ac:dyDescent="0.25">
      <c r="A59" s="496"/>
      <c r="B59" s="485"/>
      <c r="C59" s="507"/>
      <c r="D59" s="509"/>
      <c r="E59" s="493"/>
    </row>
    <row r="60" spans="1:5" x14ac:dyDescent="0.25">
      <c r="A60" s="496"/>
      <c r="B60" s="485"/>
      <c r="C60" s="507"/>
      <c r="D60" s="509"/>
      <c r="E60" s="493"/>
    </row>
    <row r="61" spans="1:5" x14ac:dyDescent="0.25">
      <c r="A61" s="496"/>
      <c r="B61" s="485"/>
      <c r="C61" s="507"/>
      <c r="D61" s="509"/>
      <c r="E61" s="493"/>
    </row>
    <row r="62" spans="1:5" x14ac:dyDescent="0.25">
      <c r="A62" s="496"/>
      <c r="B62" s="485"/>
      <c r="C62" s="507"/>
      <c r="D62" s="509"/>
      <c r="E62" s="493"/>
    </row>
    <row r="63" spans="1:5" x14ac:dyDescent="0.25">
      <c r="A63" s="496"/>
      <c r="B63" s="485"/>
      <c r="C63" s="507"/>
      <c r="D63" s="509"/>
      <c r="E63" s="493"/>
    </row>
    <row r="64" spans="1:5" x14ac:dyDescent="0.25">
      <c r="A64" s="496"/>
      <c r="B64" s="485"/>
      <c r="C64" s="507"/>
      <c r="D64" s="509"/>
      <c r="E64" s="493"/>
    </row>
    <row r="65" spans="1:5" x14ac:dyDescent="0.25">
      <c r="A65" s="496"/>
      <c r="B65" s="485"/>
      <c r="C65" s="507"/>
      <c r="D65" s="509"/>
      <c r="E65" s="493"/>
    </row>
    <row r="66" spans="1:5" x14ac:dyDescent="0.25">
      <c r="A66" s="496"/>
      <c r="B66" s="485"/>
      <c r="C66" s="507"/>
      <c r="D66" s="509"/>
      <c r="E66" s="493"/>
    </row>
    <row r="67" spans="1:5" x14ac:dyDescent="0.25">
      <c r="A67" s="496"/>
      <c r="B67" s="485"/>
      <c r="C67" s="507"/>
      <c r="D67" s="509"/>
      <c r="E67" s="493"/>
    </row>
    <row r="68" spans="1:5" x14ac:dyDescent="0.25">
      <c r="A68" s="496"/>
      <c r="B68" s="485"/>
      <c r="C68" s="507"/>
      <c r="D68" s="509"/>
      <c r="E68" s="493"/>
    </row>
    <row r="69" spans="1:5" x14ac:dyDescent="0.25">
      <c r="A69" s="496"/>
      <c r="B69" s="485"/>
      <c r="C69" s="507"/>
      <c r="D69" s="509"/>
      <c r="E69" s="493"/>
    </row>
    <row r="70" spans="1:5" ht="15.75" thickBot="1" x14ac:dyDescent="0.3">
      <c r="A70" s="497"/>
      <c r="B70" s="498"/>
      <c r="C70" s="508"/>
      <c r="D70" s="510"/>
      <c r="E70" s="494"/>
    </row>
    <row r="71" spans="1:5" x14ac:dyDescent="0.25">
      <c r="A71" s="495">
        <v>4</v>
      </c>
      <c r="B71" s="484" t="s">
        <v>32</v>
      </c>
      <c r="C71" s="486" t="s">
        <v>42</v>
      </c>
      <c r="D71" s="489">
        <f>250*0.9</f>
        <v>225</v>
      </c>
      <c r="E71" s="492">
        <v>175.51807970904929</v>
      </c>
    </row>
    <row r="72" spans="1:5" x14ac:dyDescent="0.25">
      <c r="A72" s="496"/>
      <c r="B72" s="485"/>
      <c r="C72" s="507"/>
      <c r="D72" s="509"/>
      <c r="E72" s="493"/>
    </row>
    <row r="73" spans="1:5" x14ac:dyDescent="0.25">
      <c r="A73" s="496"/>
      <c r="B73" s="485"/>
      <c r="C73" s="507"/>
      <c r="D73" s="509"/>
      <c r="E73" s="493"/>
    </row>
    <row r="74" spans="1:5" x14ac:dyDescent="0.25">
      <c r="A74" s="496"/>
      <c r="B74" s="485"/>
      <c r="C74" s="507"/>
      <c r="D74" s="509"/>
      <c r="E74" s="493"/>
    </row>
    <row r="75" spans="1:5" x14ac:dyDescent="0.25">
      <c r="A75" s="496"/>
      <c r="B75" s="485"/>
      <c r="C75" s="507"/>
      <c r="D75" s="509"/>
      <c r="E75" s="493"/>
    </row>
    <row r="76" spans="1:5" x14ac:dyDescent="0.25">
      <c r="A76" s="496"/>
      <c r="B76" s="485"/>
      <c r="C76" s="507"/>
      <c r="D76" s="509"/>
      <c r="E76" s="493"/>
    </row>
    <row r="77" spans="1:5" x14ac:dyDescent="0.25">
      <c r="A77" s="496"/>
      <c r="B77" s="485"/>
      <c r="C77" s="507"/>
      <c r="D77" s="509"/>
      <c r="E77" s="493"/>
    </row>
    <row r="78" spans="1:5" x14ac:dyDescent="0.25">
      <c r="A78" s="496"/>
      <c r="B78" s="485"/>
      <c r="C78" s="507"/>
      <c r="D78" s="509"/>
      <c r="E78" s="493"/>
    </row>
    <row r="79" spans="1:5" x14ac:dyDescent="0.25">
      <c r="A79" s="496"/>
      <c r="B79" s="485"/>
      <c r="C79" s="507"/>
      <c r="D79" s="509"/>
      <c r="E79" s="493"/>
    </row>
    <row r="80" spans="1:5" x14ac:dyDescent="0.25">
      <c r="A80" s="496"/>
      <c r="B80" s="485"/>
      <c r="C80" s="507"/>
      <c r="D80" s="509"/>
      <c r="E80" s="493"/>
    </row>
    <row r="81" spans="1:5" x14ac:dyDescent="0.25">
      <c r="A81" s="496"/>
      <c r="B81" s="485"/>
      <c r="C81" s="507"/>
      <c r="D81" s="509"/>
      <c r="E81" s="493"/>
    </row>
    <row r="82" spans="1:5" x14ac:dyDescent="0.25">
      <c r="A82" s="496"/>
      <c r="B82" s="485"/>
      <c r="C82" s="507"/>
      <c r="D82" s="509"/>
      <c r="E82" s="493"/>
    </row>
    <row r="83" spans="1:5" x14ac:dyDescent="0.25">
      <c r="A83" s="496"/>
      <c r="B83" s="485"/>
      <c r="C83" s="507"/>
      <c r="D83" s="509"/>
      <c r="E83" s="493"/>
    </row>
    <row r="84" spans="1:5" x14ac:dyDescent="0.25">
      <c r="A84" s="496"/>
      <c r="B84" s="485"/>
      <c r="C84" s="507"/>
      <c r="D84" s="509"/>
      <c r="E84" s="493"/>
    </row>
    <row r="85" spans="1:5" x14ac:dyDescent="0.25">
      <c r="A85" s="496"/>
      <c r="B85" s="485"/>
      <c r="C85" s="507"/>
      <c r="D85" s="509"/>
      <c r="E85" s="493"/>
    </row>
    <row r="86" spans="1:5" x14ac:dyDescent="0.25">
      <c r="A86" s="496"/>
      <c r="B86" s="485"/>
      <c r="C86" s="507"/>
      <c r="D86" s="509"/>
      <c r="E86" s="493"/>
    </row>
    <row r="87" spans="1:5" x14ac:dyDescent="0.25">
      <c r="A87" s="496"/>
      <c r="B87" s="485"/>
      <c r="C87" s="507"/>
      <c r="D87" s="509"/>
      <c r="E87" s="493"/>
    </row>
    <row r="88" spans="1:5" x14ac:dyDescent="0.25">
      <c r="A88" s="496"/>
      <c r="B88" s="485"/>
      <c r="C88" s="507"/>
      <c r="D88" s="509"/>
      <c r="E88" s="493"/>
    </row>
    <row r="89" spans="1:5" x14ac:dyDescent="0.25">
      <c r="A89" s="496"/>
      <c r="B89" s="485"/>
      <c r="C89" s="507"/>
      <c r="D89" s="509"/>
      <c r="E89" s="493"/>
    </row>
    <row r="90" spans="1:5" ht="15.75" thickBot="1" x14ac:dyDescent="0.3">
      <c r="A90" s="497"/>
      <c r="B90" s="498"/>
      <c r="C90" s="508"/>
      <c r="D90" s="510"/>
      <c r="E90" s="494"/>
    </row>
    <row r="91" spans="1:5" x14ac:dyDescent="0.25">
      <c r="A91" s="495">
        <v>5</v>
      </c>
      <c r="B91" s="484" t="s">
        <v>55</v>
      </c>
      <c r="C91" s="486" t="s">
        <v>42</v>
      </c>
      <c r="D91" s="489">
        <f>250*0.9</f>
        <v>225</v>
      </c>
      <c r="E91" s="492">
        <v>169.5154844303386</v>
      </c>
    </row>
    <row r="92" spans="1:5" x14ac:dyDescent="0.25">
      <c r="A92" s="496"/>
      <c r="B92" s="485"/>
      <c r="C92" s="507"/>
      <c r="D92" s="509"/>
      <c r="E92" s="493"/>
    </row>
    <row r="93" spans="1:5" x14ac:dyDescent="0.25">
      <c r="A93" s="496"/>
      <c r="B93" s="485"/>
      <c r="C93" s="507"/>
      <c r="D93" s="509"/>
      <c r="E93" s="493"/>
    </row>
    <row r="94" spans="1:5" x14ac:dyDescent="0.25">
      <c r="A94" s="496"/>
      <c r="B94" s="485"/>
      <c r="C94" s="507"/>
      <c r="D94" s="509"/>
      <c r="E94" s="493"/>
    </row>
    <row r="95" spans="1:5" x14ac:dyDescent="0.25">
      <c r="A95" s="496"/>
      <c r="B95" s="485"/>
      <c r="C95" s="507"/>
      <c r="D95" s="509"/>
      <c r="E95" s="493"/>
    </row>
    <row r="96" spans="1:5" x14ac:dyDescent="0.25">
      <c r="A96" s="496"/>
      <c r="B96" s="485"/>
      <c r="C96" s="507"/>
      <c r="D96" s="509"/>
      <c r="E96" s="493"/>
    </row>
    <row r="97" spans="1:5" x14ac:dyDescent="0.25">
      <c r="A97" s="496"/>
      <c r="B97" s="485"/>
      <c r="C97" s="507"/>
      <c r="D97" s="509"/>
      <c r="E97" s="493"/>
    </row>
    <row r="98" spans="1:5" x14ac:dyDescent="0.25">
      <c r="A98" s="496"/>
      <c r="B98" s="485"/>
      <c r="C98" s="507"/>
      <c r="D98" s="509"/>
      <c r="E98" s="493"/>
    </row>
    <row r="99" spans="1:5" x14ac:dyDescent="0.25">
      <c r="A99" s="496"/>
      <c r="B99" s="485"/>
      <c r="C99" s="507"/>
      <c r="D99" s="509"/>
      <c r="E99" s="493"/>
    </row>
    <row r="100" spans="1:5" x14ac:dyDescent="0.25">
      <c r="A100" s="496"/>
      <c r="B100" s="485"/>
      <c r="C100" s="507"/>
      <c r="D100" s="509"/>
      <c r="E100" s="493"/>
    </row>
    <row r="101" spans="1:5" x14ac:dyDescent="0.25">
      <c r="A101" s="496"/>
      <c r="B101" s="485"/>
      <c r="C101" s="507"/>
      <c r="D101" s="509"/>
      <c r="E101" s="493"/>
    </row>
    <row r="102" spans="1:5" x14ac:dyDescent="0.25">
      <c r="A102" s="496"/>
      <c r="B102" s="485"/>
      <c r="C102" s="507"/>
      <c r="D102" s="509"/>
      <c r="E102" s="493"/>
    </row>
    <row r="103" spans="1:5" x14ac:dyDescent="0.25">
      <c r="A103" s="496"/>
      <c r="B103" s="485"/>
      <c r="C103" s="507"/>
      <c r="D103" s="509"/>
      <c r="E103" s="493"/>
    </row>
    <row r="104" spans="1:5" x14ac:dyDescent="0.25">
      <c r="A104" s="496"/>
      <c r="B104" s="485"/>
      <c r="C104" s="507"/>
      <c r="D104" s="509"/>
      <c r="E104" s="493"/>
    </row>
    <row r="105" spans="1:5" x14ac:dyDescent="0.25">
      <c r="A105" s="496"/>
      <c r="B105" s="485"/>
      <c r="C105" s="507"/>
      <c r="D105" s="509"/>
      <c r="E105" s="493"/>
    </row>
    <row r="106" spans="1:5" x14ac:dyDescent="0.25">
      <c r="A106" s="496"/>
      <c r="B106" s="485"/>
      <c r="C106" s="507"/>
      <c r="D106" s="509"/>
      <c r="E106" s="493"/>
    </row>
    <row r="107" spans="1:5" x14ac:dyDescent="0.25">
      <c r="A107" s="496"/>
      <c r="B107" s="485"/>
      <c r="C107" s="507"/>
      <c r="D107" s="509"/>
      <c r="E107" s="493"/>
    </row>
    <row r="108" spans="1:5" x14ac:dyDescent="0.25">
      <c r="A108" s="496"/>
      <c r="B108" s="485"/>
      <c r="C108" s="507"/>
      <c r="D108" s="509"/>
      <c r="E108" s="493"/>
    </row>
    <row r="109" spans="1:5" x14ac:dyDescent="0.25">
      <c r="A109" s="496"/>
      <c r="B109" s="485"/>
      <c r="C109" s="507"/>
      <c r="D109" s="509"/>
      <c r="E109" s="493"/>
    </row>
    <row r="110" spans="1:5" ht="15.75" thickBot="1" x14ac:dyDescent="0.3">
      <c r="A110" s="497"/>
      <c r="B110" s="498"/>
      <c r="C110" s="508"/>
      <c r="D110" s="510"/>
      <c r="E110" s="494"/>
    </row>
    <row r="111" spans="1:5" x14ac:dyDescent="0.25">
      <c r="A111" s="495">
        <v>6</v>
      </c>
      <c r="B111" s="484" t="s">
        <v>36</v>
      </c>
      <c r="C111" s="486" t="s">
        <v>42</v>
      </c>
      <c r="D111" s="489">
        <f>250*0.9</f>
        <v>225</v>
      </c>
      <c r="E111" s="492">
        <v>221.09041491715553</v>
      </c>
    </row>
    <row r="112" spans="1:5" x14ac:dyDescent="0.25">
      <c r="A112" s="496"/>
      <c r="B112" s="485"/>
      <c r="C112" s="507"/>
      <c r="D112" s="490"/>
      <c r="E112" s="493"/>
    </row>
    <row r="113" spans="1:5" x14ac:dyDescent="0.25">
      <c r="A113" s="496"/>
      <c r="B113" s="485"/>
      <c r="C113" s="507"/>
      <c r="D113" s="490"/>
      <c r="E113" s="493"/>
    </row>
    <row r="114" spans="1:5" x14ac:dyDescent="0.25">
      <c r="A114" s="496"/>
      <c r="B114" s="485"/>
      <c r="C114" s="507"/>
      <c r="D114" s="490"/>
      <c r="E114" s="493"/>
    </row>
    <row r="115" spans="1:5" x14ac:dyDescent="0.25">
      <c r="A115" s="496"/>
      <c r="B115" s="485"/>
      <c r="C115" s="507"/>
      <c r="D115" s="490"/>
      <c r="E115" s="493"/>
    </row>
    <row r="116" spans="1:5" x14ac:dyDescent="0.25">
      <c r="A116" s="496"/>
      <c r="B116" s="485"/>
      <c r="C116" s="507"/>
      <c r="D116" s="490"/>
      <c r="E116" s="493"/>
    </row>
    <row r="117" spans="1:5" x14ac:dyDescent="0.25">
      <c r="A117" s="496"/>
      <c r="B117" s="485"/>
      <c r="C117" s="507"/>
      <c r="D117" s="490"/>
      <c r="E117" s="493"/>
    </row>
    <row r="118" spans="1:5" x14ac:dyDescent="0.25">
      <c r="A118" s="496"/>
      <c r="B118" s="485"/>
      <c r="C118" s="507"/>
      <c r="D118" s="490"/>
      <c r="E118" s="493"/>
    </row>
    <row r="119" spans="1:5" x14ac:dyDescent="0.25">
      <c r="A119" s="496"/>
      <c r="B119" s="485"/>
      <c r="C119" s="507"/>
      <c r="D119" s="490"/>
      <c r="E119" s="493"/>
    </row>
    <row r="120" spans="1:5" x14ac:dyDescent="0.25">
      <c r="A120" s="496"/>
      <c r="B120" s="485"/>
      <c r="C120" s="507"/>
      <c r="D120" s="490"/>
      <c r="E120" s="493"/>
    </row>
    <row r="121" spans="1:5" x14ac:dyDescent="0.25">
      <c r="A121" s="496"/>
      <c r="B121" s="485"/>
      <c r="C121" s="507"/>
      <c r="D121" s="490"/>
      <c r="E121" s="493"/>
    </row>
    <row r="122" spans="1:5" x14ac:dyDescent="0.25">
      <c r="A122" s="496"/>
      <c r="B122" s="485"/>
      <c r="C122" s="507"/>
      <c r="D122" s="490"/>
      <c r="E122" s="493"/>
    </row>
    <row r="123" spans="1:5" x14ac:dyDescent="0.25">
      <c r="A123" s="496"/>
      <c r="B123" s="485"/>
      <c r="C123" s="507"/>
      <c r="D123" s="490"/>
      <c r="E123" s="493"/>
    </row>
    <row r="124" spans="1:5" x14ac:dyDescent="0.25">
      <c r="A124" s="496"/>
      <c r="B124" s="485"/>
      <c r="C124" s="507"/>
      <c r="D124" s="490"/>
      <c r="E124" s="493"/>
    </row>
    <row r="125" spans="1:5" x14ac:dyDescent="0.25">
      <c r="A125" s="496"/>
      <c r="B125" s="485"/>
      <c r="C125" s="507"/>
      <c r="D125" s="490"/>
      <c r="E125" s="493"/>
    </row>
    <row r="126" spans="1:5" x14ac:dyDescent="0.25">
      <c r="A126" s="496"/>
      <c r="B126" s="485"/>
      <c r="C126" s="507"/>
      <c r="D126" s="490"/>
      <c r="E126" s="493"/>
    </row>
    <row r="127" spans="1:5" x14ac:dyDescent="0.25">
      <c r="A127" s="496"/>
      <c r="B127" s="485"/>
      <c r="C127" s="507"/>
      <c r="D127" s="490"/>
      <c r="E127" s="493"/>
    </row>
    <row r="128" spans="1:5" x14ac:dyDescent="0.25">
      <c r="A128" s="496"/>
      <c r="B128" s="485"/>
      <c r="C128" s="507"/>
      <c r="D128" s="490"/>
      <c r="E128" s="493"/>
    </row>
    <row r="129" spans="1:5" x14ac:dyDescent="0.25">
      <c r="A129" s="496"/>
      <c r="B129" s="485"/>
      <c r="C129" s="507"/>
      <c r="D129" s="490"/>
      <c r="E129" s="493"/>
    </row>
    <row r="130" spans="1:5" ht="15.75" thickBot="1" x14ac:dyDescent="0.3">
      <c r="A130" s="497"/>
      <c r="B130" s="498"/>
      <c r="C130" s="508"/>
      <c r="D130" s="491"/>
      <c r="E130" s="494"/>
    </row>
    <row r="131" spans="1:5" x14ac:dyDescent="0.25">
      <c r="A131" s="495">
        <v>7</v>
      </c>
      <c r="B131" s="484" t="s">
        <v>38</v>
      </c>
      <c r="C131" s="486" t="s">
        <v>37</v>
      </c>
      <c r="D131" s="489">
        <f>160*0.9</f>
        <v>144</v>
      </c>
      <c r="E131" s="492">
        <v>117.79788179325953</v>
      </c>
    </row>
    <row r="132" spans="1:5" x14ac:dyDescent="0.25">
      <c r="A132" s="496"/>
      <c r="B132" s="485"/>
      <c r="C132" s="487"/>
      <c r="D132" s="490"/>
      <c r="E132" s="493"/>
    </row>
    <row r="133" spans="1:5" x14ac:dyDescent="0.25">
      <c r="A133" s="496"/>
      <c r="B133" s="485"/>
      <c r="C133" s="487"/>
      <c r="D133" s="490"/>
      <c r="E133" s="493"/>
    </row>
    <row r="134" spans="1:5" x14ac:dyDescent="0.25">
      <c r="A134" s="496"/>
      <c r="B134" s="485"/>
      <c r="C134" s="487"/>
      <c r="D134" s="490"/>
      <c r="E134" s="493"/>
    </row>
    <row r="135" spans="1:5" x14ac:dyDescent="0.25">
      <c r="A135" s="496"/>
      <c r="B135" s="485"/>
      <c r="C135" s="487"/>
      <c r="D135" s="490"/>
      <c r="E135" s="493"/>
    </row>
    <row r="136" spans="1:5" x14ac:dyDescent="0.25">
      <c r="A136" s="496"/>
      <c r="B136" s="485"/>
      <c r="C136" s="487"/>
      <c r="D136" s="490"/>
      <c r="E136" s="493"/>
    </row>
    <row r="137" spans="1:5" x14ac:dyDescent="0.25">
      <c r="A137" s="496"/>
      <c r="B137" s="485"/>
      <c r="C137" s="487"/>
      <c r="D137" s="490"/>
      <c r="E137" s="493"/>
    </row>
    <row r="138" spans="1:5" x14ac:dyDescent="0.25">
      <c r="A138" s="496"/>
      <c r="B138" s="485"/>
      <c r="C138" s="487"/>
      <c r="D138" s="490"/>
      <c r="E138" s="493"/>
    </row>
    <row r="139" spans="1:5" x14ac:dyDescent="0.25">
      <c r="A139" s="496"/>
      <c r="B139" s="485"/>
      <c r="C139" s="487"/>
      <c r="D139" s="490"/>
      <c r="E139" s="493"/>
    </row>
    <row r="140" spans="1:5" x14ac:dyDescent="0.25">
      <c r="A140" s="496"/>
      <c r="B140" s="485"/>
      <c r="C140" s="487"/>
      <c r="D140" s="490"/>
      <c r="E140" s="493"/>
    </row>
    <row r="141" spans="1:5" x14ac:dyDescent="0.25">
      <c r="A141" s="496"/>
      <c r="B141" s="485"/>
      <c r="C141" s="487"/>
      <c r="D141" s="490"/>
      <c r="E141" s="493"/>
    </row>
    <row r="142" spans="1:5" x14ac:dyDescent="0.25">
      <c r="A142" s="496"/>
      <c r="B142" s="485"/>
      <c r="C142" s="487"/>
      <c r="D142" s="490"/>
      <c r="E142" s="493"/>
    </row>
    <row r="143" spans="1:5" x14ac:dyDescent="0.25">
      <c r="A143" s="496"/>
      <c r="B143" s="485"/>
      <c r="C143" s="487"/>
      <c r="D143" s="490"/>
      <c r="E143" s="493"/>
    </row>
    <row r="144" spans="1:5" x14ac:dyDescent="0.25">
      <c r="A144" s="496"/>
      <c r="B144" s="485"/>
      <c r="C144" s="487"/>
      <c r="D144" s="490"/>
      <c r="E144" s="493"/>
    </row>
    <row r="145" spans="1:5" x14ac:dyDescent="0.25">
      <c r="A145" s="496"/>
      <c r="B145" s="485"/>
      <c r="C145" s="487"/>
      <c r="D145" s="490"/>
      <c r="E145" s="493"/>
    </row>
    <row r="146" spans="1:5" x14ac:dyDescent="0.25">
      <c r="A146" s="496"/>
      <c r="B146" s="485"/>
      <c r="C146" s="487"/>
      <c r="D146" s="490"/>
      <c r="E146" s="493"/>
    </row>
    <row r="147" spans="1:5" x14ac:dyDescent="0.25">
      <c r="A147" s="496"/>
      <c r="B147" s="485"/>
      <c r="C147" s="487"/>
      <c r="D147" s="490"/>
      <c r="E147" s="493"/>
    </row>
    <row r="148" spans="1:5" x14ac:dyDescent="0.25">
      <c r="A148" s="496"/>
      <c r="B148" s="485"/>
      <c r="C148" s="487"/>
      <c r="D148" s="490"/>
      <c r="E148" s="493"/>
    </row>
    <row r="149" spans="1:5" x14ac:dyDescent="0.25">
      <c r="A149" s="496"/>
      <c r="B149" s="485"/>
      <c r="C149" s="487"/>
      <c r="D149" s="490"/>
      <c r="E149" s="493"/>
    </row>
    <row r="150" spans="1:5" ht="15.75" thickBot="1" x14ac:dyDescent="0.3">
      <c r="A150" s="497"/>
      <c r="B150" s="498"/>
      <c r="C150" s="488"/>
      <c r="D150" s="491"/>
      <c r="E150" s="494"/>
    </row>
    <row r="151" spans="1:5" x14ac:dyDescent="0.25">
      <c r="A151" s="495">
        <v>8</v>
      </c>
      <c r="B151" s="484" t="s">
        <v>40</v>
      </c>
      <c r="C151" s="486" t="s">
        <v>93</v>
      </c>
      <c r="D151" s="489">
        <f>40*0.9</f>
        <v>36</v>
      </c>
      <c r="E151" s="492">
        <v>25.475712883049987</v>
      </c>
    </row>
    <row r="152" spans="1:5" x14ac:dyDescent="0.25">
      <c r="A152" s="496"/>
      <c r="B152" s="485"/>
      <c r="C152" s="487"/>
      <c r="D152" s="490"/>
      <c r="E152" s="493"/>
    </row>
    <row r="153" spans="1:5" x14ac:dyDescent="0.25">
      <c r="A153" s="496"/>
      <c r="B153" s="485"/>
      <c r="C153" s="487"/>
      <c r="D153" s="490"/>
      <c r="E153" s="493"/>
    </row>
    <row r="154" spans="1:5" x14ac:dyDescent="0.25">
      <c r="A154" s="496"/>
      <c r="B154" s="485"/>
      <c r="C154" s="487"/>
      <c r="D154" s="490"/>
      <c r="E154" s="493"/>
    </row>
    <row r="155" spans="1:5" x14ac:dyDescent="0.25">
      <c r="A155" s="496"/>
      <c r="B155" s="485"/>
      <c r="C155" s="487"/>
      <c r="D155" s="490"/>
      <c r="E155" s="493"/>
    </row>
    <row r="156" spans="1:5" x14ac:dyDescent="0.25">
      <c r="A156" s="496"/>
      <c r="B156" s="485"/>
      <c r="C156" s="487"/>
      <c r="D156" s="490"/>
      <c r="E156" s="493"/>
    </row>
    <row r="157" spans="1:5" x14ac:dyDescent="0.25">
      <c r="A157" s="496"/>
      <c r="B157" s="485"/>
      <c r="C157" s="487"/>
      <c r="D157" s="490"/>
      <c r="E157" s="493"/>
    </row>
    <row r="158" spans="1:5" x14ac:dyDescent="0.25">
      <c r="A158" s="496"/>
      <c r="B158" s="485"/>
      <c r="C158" s="487"/>
      <c r="D158" s="490"/>
      <c r="E158" s="493"/>
    </row>
    <row r="159" spans="1:5" x14ac:dyDescent="0.25">
      <c r="A159" s="496"/>
      <c r="B159" s="485"/>
      <c r="C159" s="487"/>
      <c r="D159" s="490"/>
      <c r="E159" s="493"/>
    </row>
    <row r="160" spans="1:5" x14ac:dyDescent="0.25">
      <c r="A160" s="496"/>
      <c r="B160" s="485"/>
      <c r="C160" s="487"/>
      <c r="D160" s="490"/>
      <c r="E160" s="493"/>
    </row>
    <row r="161" spans="1:5" x14ac:dyDescent="0.25">
      <c r="A161" s="496"/>
      <c r="B161" s="485"/>
      <c r="C161" s="487"/>
      <c r="D161" s="490"/>
      <c r="E161" s="493"/>
    </row>
    <row r="162" spans="1:5" x14ac:dyDescent="0.25">
      <c r="A162" s="496"/>
      <c r="B162" s="485"/>
      <c r="C162" s="487"/>
      <c r="D162" s="490"/>
      <c r="E162" s="493"/>
    </row>
    <row r="163" spans="1:5" x14ac:dyDescent="0.25">
      <c r="A163" s="496"/>
      <c r="B163" s="485"/>
      <c r="C163" s="487"/>
      <c r="D163" s="490"/>
      <c r="E163" s="493"/>
    </row>
    <row r="164" spans="1:5" x14ac:dyDescent="0.25">
      <c r="A164" s="496"/>
      <c r="B164" s="485"/>
      <c r="C164" s="487"/>
      <c r="D164" s="490"/>
      <c r="E164" s="493"/>
    </row>
    <row r="165" spans="1:5" x14ac:dyDescent="0.25">
      <c r="A165" s="496"/>
      <c r="B165" s="485"/>
      <c r="C165" s="487"/>
      <c r="D165" s="490"/>
      <c r="E165" s="493"/>
    </row>
    <row r="166" spans="1:5" x14ac:dyDescent="0.25">
      <c r="A166" s="496"/>
      <c r="B166" s="485"/>
      <c r="C166" s="487"/>
      <c r="D166" s="490"/>
      <c r="E166" s="493"/>
    </row>
    <row r="167" spans="1:5" x14ac:dyDescent="0.25">
      <c r="A167" s="496"/>
      <c r="B167" s="485"/>
      <c r="C167" s="487"/>
      <c r="D167" s="490"/>
      <c r="E167" s="493"/>
    </row>
    <row r="168" spans="1:5" x14ac:dyDescent="0.25">
      <c r="A168" s="496"/>
      <c r="B168" s="485"/>
      <c r="C168" s="487"/>
      <c r="D168" s="490"/>
      <c r="E168" s="493"/>
    </row>
    <row r="169" spans="1:5" x14ac:dyDescent="0.25">
      <c r="A169" s="496"/>
      <c r="B169" s="485"/>
      <c r="C169" s="487"/>
      <c r="D169" s="490"/>
      <c r="E169" s="493"/>
    </row>
    <row r="170" spans="1:5" ht="15.75" thickBot="1" x14ac:dyDescent="0.3">
      <c r="A170" s="497"/>
      <c r="B170" s="498"/>
      <c r="C170" s="488"/>
      <c r="D170" s="491"/>
      <c r="E170" s="494"/>
    </row>
    <row r="171" spans="1:5" x14ac:dyDescent="0.25">
      <c r="A171" s="495">
        <v>9</v>
      </c>
      <c r="B171" s="484" t="s">
        <v>68</v>
      </c>
      <c r="C171" s="486" t="s">
        <v>30</v>
      </c>
      <c r="D171" s="489">
        <f>400*0.9</f>
        <v>360</v>
      </c>
      <c r="E171" s="492">
        <v>243.89717026704301</v>
      </c>
    </row>
    <row r="172" spans="1:5" x14ac:dyDescent="0.25">
      <c r="A172" s="496"/>
      <c r="B172" s="485"/>
      <c r="C172" s="487"/>
      <c r="D172" s="490"/>
      <c r="E172" s="493"/>
    </row>
    <row r="173" spans="1:5" x14ac:dyDescent="0.25">
      <c r="A173" s="496"/>
      <c r="B173" s="485"/>
      <c r="C173" s="487"/>
      <c r="D173" s="490"/>
      <c r="E173" s="493"/>
    </row>
    <row r="174" spans="1:5" x14ac:dyDescent="0.25">
      <c r="A174" s="496"/>
      <c r="B174" s="485"/>
      <c r="C174" s="487"/>
      <c r="D174" s="490"/>
      <c r="E174" s="493"/>
    </row>
    <row r="175" spans="1:5" x14ac:dyDescent="0.25">
      <c r="A175" s="496"/>
      <c r="B175" s="485"/>
      <c r="C175" s="487"/>
      <c r="D175" s="490"/>
      <c r="E175" s="493"/>
    </row>
    <row r="176" spans="1:5" x14ac:dyDescent="0.25">
      <c r="A176" s="496"/>
      <c r="B176" s="485"/>
      <c r="C176" s="487"/>
      <c r="D176" s="490"/>
      <c r="E176" s="493"/>
    </row>
    <row r="177" spans="1:5" x14ac:dyDescent="0.25">
      <c r="A177" s="496"/>
      <c r="B177" s="485"/>
      <c r="C177" s="487"/>
      <c r="D177" s="490"/>
      <c r="E177" s="493"/>
    </row>
    <row r="178" spans="1:5" x14ac:dyDescent="0.25">
      <c r="A178" s="496"/>
      <c r="B178" s="485"/>
      <c r="C178" s="487"/>
      <c r="D178" s="490"/>
      <c r="E178" s="493"/>
    </row>
    <row r="179" spans="1:5" x14ac:dyDescent="0.25">
      <c r="A179" s="496"/>
      <c r="B179" s="485"/>
      <c r="C179" s="487"/>
      <c r="D179" s="490"/>
      <c r="E179" s="493"/>
    </row>
    <row r="180" spans="1:5" x14ac:dyDescent="0.25">
      <c r="A180" s="496"/>
      <c r="B180" s="485"/>
      <c r="C180" s="487"/>
      <c r="D180" s="490"/>
      <c r="E180" s="493"/>
    </row>
    <row r="181" spans="1:5" x14ac:dyDescent="0.25">
      <c r="A181" s="496"/>
      <c r="B181" s="485"/>
      <c r="C181" s="487"/>
      <c r="D181" s="490"/>
      <c r="E181" s="493"/>
    </row>
    <row r="182" spans="1:5" x14ac:dyDescent="0.25">
      <c r="A182" s="496"/>
      <c r="B182" s="485"/>
      <c r="C182" s="487"/>
      <c r="D182" s="490"/>
      <c r="E182" s="493"/>
    </row>
    <row r="183" spans="1:5" x14ac:dyDescent="0.25">
      <c r="A183" s="496"/>
      <c r="B183" s="485"/>
      <c r="C183" s="487"/>
      <c r="D183" s="490"/>
      <c r="E183" s="493"/>
    </row>
    <row r="184" spans="1:5" x14ac:dyDescent="0.25">
      <c r="A184" s="496"/>
      <c r="B184" s="485"/>
      <c r="C184" s="487"/>
      <c r="D184" s="490"/>
      <c r="E184" s="493"/>
    </row>
    <row r="185" spans="1:5" x14ac:dyDescent="0.25">
      <c r="A185" s="496"/>
      <c r="B185" s="485"/>
      <c r="C185" s="487"/>
      <c r="D185" s="490"/>
      <c r="E185" s="493"/>
    </row>
    <row r="186" spans="1:5" x14ac:dyDescent="0.25">
      <c r="A186" s="496"/>
      <c r="B186" s="485"/>
      <c r="C186" s="487"/>
      <c r="D186" s="490"/>
      <c r="E186" s="493"/>
    </row>
    <row r="187" spans="1:5" x14ac:dyDescent="0.25">
      <c r="A187" s="496"/>
      <c r="B187" s="485"/>
      <c r="C187" s="487"/>
      <c r="D187" s="490"/>
      <c r="E187" s="493"/>
    </row>
    <row r="188" spans="1:5" x14ac:dyDescent="0.25">
      <c r="A188" s="496"/>
      <c r="B188" s="485"/>
      <c r="C188" s="487"/>
      <c r="D188" s="490"/>
      <c r="E188" s="493"/>
    </row>
    <row r="189" spans="1:5" x14ac:dyDescent="0.25">
      <c r="A189" s="496"/>
      <c r="B189" s="485"/>
      <c r="C189" s="487"/>
      <c r="D189" s="490"/>
      <c r="E189" s="493"/>
    </row>
    <row r="190" spans="1:5" ht="15.75" thickBot="1" x14ac:dyDescent="0.3">
      <c r="A190" s="497"/>
      <c r="B190" s="498"/>
      <c r="C190" s="488"/>
      <c r="D190" s="491"/>
      <c r="E190" s="494"/>
    </row>
    <row r="191" spans="1:5" x14ac:dyDescent="0.25">
      <c r="A191" s="495">
        <v>10</v>
      </c>
      <c r="B191" s="484" t="s">
        <v>41</v>
      </c>
      <c r="C191" s="486" t="s">
        <v>37</v>
      </c>
      <c r="D191" s="489">
        <f>160*0.9</f>
        <v>144</v>
      </c>
      <c r="E191" s="492">
        <v>119.18005833769951</v>
      </c>
    </row>
    <row r="192" spans="1:5" x14ac:dyDescent="0.25">
      <c r="A192" s="496"/>
      <c r="B192" s="485"/>
      <c r="C192" s="487"/>
      <c r="D192" s="490"/>
      <c r="E192" s="493"/>
    </row>
    <row r="193" spans="1:5" x14ac:dyDescent="0.25">
      <c r="A193" s="496"/>
      <c r="B193" s="485"/>
      <c r="C193" s="487"/>
      <c r="D193" s="490"/>
      <c r="E193" s="493"/>
    </row>
    <row r="194" spans="1:5" x14ac:dyDescent="0.25">
      <c r="A194" s="496"/>
      <c r="B194" s="485"/>
      <c r="C194" s="487"/>
      <c r="D194" s="490"/>
      <c r="E194" s="493"/>
    </row>
    <row r="195" spans="1:5" x14ac:dyDescent="0.25">
      <c r="A195" s="496"/>
      <c r="B195" s="485"/>
      <c r="C195" s="487"/>
      <c r="D195" s="490"/>
      <c r="E195" s="493"/>
    </row>
    <row r="196" spans="1:5" x14ac:dyDescent="0.25">
      <c r="A196" s="496"/>
      <c r="B196" s="485"/>
      <c r="C196" s="487"/>
      <c r="D196" s="490"/>
      <c r="E196" s="493"/>
    </row>
    <row r="197" spans="1:5" x14ac:dyDescent="0.25">
      <c r="A197" s="496"/>
      <c r="B197" s="485"/>
      <c r="C197" s="487"/>
      <c r="D197" s="490"/>
      <c r="E197" s="493"/>
    </row>
    <row r="198" spans="1:5" x14ac:dyDescent="0.25">
      <c r="A198" s="496"/>
      <c r="B198" s="485"/>
      <c r="C198" s="487"/>
      <c r="D198" s="490"/>
      <c r="E198" s="493"/>
    </row>
    <row r="199" spans="1:5" x14ac:dyDescent="0.25">
      <c r="A199" s="496"/>
      <c r="B199" s="485"/>
      <c r="C199" s="487"/>
      <c r="D199" s="490"/>
      <c r="E199" s="493"/>
    </row>
    <row r="200" spans="1:5" x14ac:dyDescent="0.25">
      <c r="A200" s="496"/>
      <c r="B200" s="485"/>
      <c r="C200" s="487"/>
      <c r="D200" s="490"/>
      <c r="E200" s="493"/>
    </row>
    <row r="201" spans="1:5" x14ac:dyDescent="0.25">
      <c r="A201" s="496"/>
      <c r="B201" s="485"/>
      <c r="C201" s="487"/>
      <c r="D201" s="490"/>
      <c r="E201" s="493"/>
    </row>
    <row r="202" spans="1:5" x14ac:dyDescent="0.25">
      <c r="A202" s="496"/>
      <c r="B202" s="485"/>
      <c r="C202" s="487"/>
      <c r="D202" s="490"/>
      <c r="E202" s="493"/>
    </row>
    <row r="203" spans="1:5" x14ac:dyDescent="0.25">
      <c r="A203" s="496"/>
      <c r="B203" s="485"/>
      <c r="C203" s="487"/>
      <c r="D203" s="490"/>
      <c r="E203" s="493"/>
    </row>
    <row r="204" spans="1:5" x14ac:dyDescent="0.25">
      <c r="A204" s="496"/>
      <c r="B204" s="485"/>
      <c r="C204" s="487"/>
      <c r="D204" s="490"/>
      <c r="E204" s="493"/>
    </row>
    <row r="205" spans="1:5" x14ac:dyDescent="0.25">
      <c r="A205" s="496"/>
      <c r="B205" s="485"/>
      <c r="C205" s="487"/>
      <c r="D205" s="490"/>
      <c r="E205" s="493"/>
    </row>
    <row r="206" spans="1:5" x14ac:dyDescent="0.25">
      <c r="A206" s="496"/>
      <c r="B206" s="485"/>
      <c r="C206" s="487"/>
      <c r="D206" s="490"/>
      <c r="E206" s="493"/>
    </row>
    <row r="207" spans="1:5" x14ac:dyDescent="0.25">
      <c r="A207" s="496"/>
      <c r="B207" s="485"/>
      <c r="C207" s="487"/>
      <c r="D207" s="490"/>
      <c r="E207" s="493"/>
    </row>
    <row r="208" spans="1:5" x14ac:dyDescent="0.25">
      <c r="A208" s="496"/>
      <c r="B208" s="485"/>
      <c r="C208" s="487"/>
      <c r="D208" s="490"/>
      <c r="E208" s="493"/>
    </row>
    <row r="209" spans="1:5" x14ac:dyDescent="0.25">
      <c r="A209" s="496"/>
      <c r="B209" s="485"/>
      <c r="C209" s="487"/>
      <c r="D209" s="490"/>
      <c r="E209" s="493"/>
    </row>
    <row r="210" spans="1:5" ht="15.75" thickBot="1" x14ac:dyDescent="0.3">
      <c r="A210" s="497"/>
      <c r="B210" s="498"/>
      <c r="C210" s="488"/>
      <c r="D210" s="491"/>
      <c r="E210" s="494"/>
    </row>
    <row r="211" spans="1:5" x14ac:dyDescent="0.25">
      <c r="A211" s="495">
        <v>11</v>
      </c>
      <c r="B211" s="484" t="s">
        <v>43</v>
      </c>
      <c r="C211" s="486" t="s">
        <v>37</v>
      </c>
      <c r="D211" s="489">
        <f>160*0.9</f>
        <v>144</v>
      </c>
      <c r="E211" s="492">
        <v>112.88128237089452</v>
      </c>
    </row>
    <row r="212" spans="1:5" x14ac:dyDescent="0.25">
      <c r="A212" s="496"/>
      <c r="B212" s="485"/>
      <c r="C212" s="487"/>
      <c r="D212" s="490"/>
      <c r="E212" s="493"/>
    </row>
    <row r="213" spans="1:5" x14ac:dyDescent="0.25">
      <c r="A213" s="496"/>
      <c r="B213" s="485"/>
      <c r="C213" s="487"/>
      <c r="D213" s="490"/>
      <c r="E213" s="493"/>
    </row>
    <row r="214" spans="1:5" x14ac:dyDescent="0.25">
      <c r="A214" s="496"/>
      <c r="B214" s="485"/>
      <c r="C214" s="487"/>
      <c r="D214" s="490"/>
      <c r="E214" s="493"/>
    </row>
    <row r="215" spans="1:5" x14ac:dyDescent="0.25">
      <c r="A215" s="496"/>
      <c r="B215" s="485"/>
      <c r="C215" s="487"/>
      <c r="D215" s="490"/>
      <c r="E215" s="493"/>
    </row>
    <row r="216" spans="1:5" x14ac:dyDescent="0.25">
      <c r="A216" s="496"/>
      <c r="B216" s="485"/>
      <c r="C216" s="487"/>
      <c r="D216" s="490"/>
      <c r="E216" s="493"/>
    </row>
    <row r="217" spans="1:5" x14ac:dyDescent="0.25">
      <c r="A217" s="496"/>
      <c r="B217" s="485"/>
      <c r="C217" s="487"/>
      <c r="D217" s="490"/>
      <c r="E217" s="493"/>
    </row>
    <row r="218" spans="1:5" x14ac:dyDescent="0.25">
      <c r="A218" s="496"/>
      <c r="B218" s="485"/>
      <c r="C218" s="487"/>
      <c r="D218" s="490"/>
      <c r="E218" s="493"/>
    </row>
    <row r="219" spans="1:5" x14ac:dyDescent="0.25">
      <c r="A219" s="496"/>
      <c r="B219" s="485"/>
      <c r="C219" s="487"/>
      <c r="D219" s="490"/>
      <c r="E219" s="493"/>
    </row>
    <row r="220" spans="1:5" x14ac:dyDescent="0.25">
      <c r="A220" s="496"/>
      <c r="B220" s="485"/>
      <c r="C220" s="487"/>
      <c r="D220" s="490"/>
      <c r="E220" s="493"/>
    </row>
    <row r="221" spans="1:5" x14ac:dyDescent="0.25">
      <c r="A221" s="496"/>
      <c r="B221" s="485"/>
      <c r="C221" s="487"/>
      <c r="D221" s="490"/>
      <c r="E221" s="493"/>
    </row>
    <row r="222" spans="1:5" x14ac:dyDescent="0.25">
      <c r="A222" s="496"/>
      <c r="B222" s="485"/>
      <c r="C222" s="487"/>
      <c r="D222" s="490"/>
      <c r="E222" s="493"/>
    </row>
    <row r="223" spans="1:5" x14ac:dyDescent="0.25">
      <c r="A223" s="496"/>
      <c r="B223" s="485"/>
      <c r="C223" s="487"/>
      <c r="D223" s="490"/>
      <c r="E223" s="493"/>
    </row>
    <row r="224" spans="1:5" x14ac:dyDescent="0.25">
      <c r="A224" s="496"/>
      <c r="B224" s="485"/>
      <c r="C224" s="487"/>
      <c r="D224" s="490"/>
      <c r="E224" s="493"/>
    </row>
    <row r="225" spans="1:5" x14ac:dyDescent="0.25">
      <c r="A225" s="496"/>
      <c r="B225" s="485"/>
      <c r="C225" s="487"/>
      <c r="D225" s="490"/>
      <c r="E225" s="493"/>
    </row>
    <row r="226" spans="1:5" x14ac:dyDescent="0.25">
      <c r="A226" s="496"/>
      <c r="B226" s="485"/>
      <c r="C226" s="487"/>
      <c r="D226" s="490"/>
      <c r="E226" s="493"/>
    </row>
    <row r="227" spans="1:5" x14ac:dyDescent="0.25">
      <c r="A227" s="496"/>
      <c r="B227" s="485"/>
      <c r="C227" s="487"/>
      <c r="D227" s="490"/>
      <c r="E227" s="493"/>
    </row>
    <row r="228" spans="1:5" x14ac:dyDescent="0.25">
      <c r="A228" s="496"/>
      <c r="B228" s="485"/>
      <c r="C228" s="487"/>
      <c r="D228" s="490"/>
      <c r="E228" s="493"/>
    </row>
    <row r="229" spans="1:5" x14ac:dyDescent="0.25">
      <c r="A229" s="496"/>
      <c r="B229" s="485"/>
      <c r="C229" s="487"/>
      <c r="D229" s="490"/>
      <c r="E229" s="493"/>
    </row>
    <row r="230" spans="1:5" ht="15.75" thickBot="1" x14ac:dyDescent="0.3">
      <c r="A230" s="497"/>
      <c r="B230" s="498"/>
      <c r="C230" s="488"/>
      <c r="D230" s="491"/>
      <c r="E230" s="494"/>
    </row>
    <row r="231" spans="1:5" x14ac:dyDescent="0.25">
      <c r="A231" s="495">
        <v>12</v>
      </c>
      <c r="B231" s="484" t="s">
        <v>44</v>
      </c>
      <c r="C231" s="486" t="s">
        <v>42</v>
      </c>
      <c r="D231" s="489">
        <f>250*0.9</f>
        <v>225</v>
      </c>
      <c r="E231" s="492">
        <v>200.81191047230064</v>
      </c>
    </row>
    <row r="232" spans="1:5" x14ac:dyDescent="0.25">
      <c r="A232" s="496"/>
      <c r="B232" s="485"/>
      <c r="C232" s="487"/>
      <c r="D232" s="490"/>
      <c r="E232" s="493"/>
    </row>
    <row r="233" spans="1:5" x14ac:dyDescent="0.25">
      <c r="A233" s="496"/>
      <c r="B233" s="485"/>
      <c r="C233" s="487"/>
      <c r="D233" s="490"/>
      <c r="E233" s="493"/>
    </row>
    <row r="234" spans="1:5" x14ac:dyDescent="0.25">
      <c r="A234" s="496"/>
      <c r="B234" s="485"/>
      <c r="C234" s="487"/>
      <c r="D234" s="490"/>
      <c r="E234" s="493"/>
    </row>
    <row r="235" spans="1:5" x14ac:dyDescent="0.25">
      <c r="A235" s="496"/>
      <c r="B235" s="485"/>
      <c r="C235" s="487"/>
      <c r="D235" s="490"/>
      <c r="E235" s="493"/>
    </row>
    <row r="236" spans="1:5" x14ac:dyDescent="0.25">
      <c r="A236" s="496"/>
      <c r="B236" s="485"/>
      <c r="C236" s="487"/>
      <c r="D236" s="490"/>
      <c r="E236" s="493"/>
    </row>
    <row r="237" spans="1:5" x14ac:dyDescent="0.25">
      <c r="A237" s="496"/>
      <c r="B237" s="485"/>
      <c r="C237" s="487"/>
      <c r="D237" s="490"/>
      <c r="E237" s="493"/>
    </row>
    <row r="238" spans="1:5" x14ac:dyDescent="0.25">
      <c r="A238" s="496"/>
      <c r="B238" s="485"/>
      <c r="C238" s="487"/>
      <c r="D238" s="490"/>
      <c r="E238" s="493"/>
    </row>
    <row r="239" spans="1:5" x14ac:dyDescent="0.25">
      <c r="A239" s="496"/>
      <c r="B239" s="485"/>
      <c r="C239" s="487"/>
      <c r="D239" s="490"/>
      <c r="E239" s="493"/>
    </row>
    <row r="240" spans="1:5" x14ac:dyDescent="0.25">
      <c r="A240" s="496"/>
      <c r="B240" s="485"/>
      <c r="C240" s="487"/>
      <c r="D240" s="490"/>
      <c r="E240" s="493"/>
    </row>
    <row r="241" spans="1:5" x14ac:dyDescent="0.25">
      <c r="A241" s="496"/>
      <c r="B241" s="485"/>
      <c r="C241" s="487"/>
      <c r="D241" s="490"/>
      <c r="E241" s="493"/>
    </row>
    <row r="242" spans="1:5" x14ac:dyDescent="0.25">
      <c r="A242" s="496"/>
      <c r="B242" s="485"/>
      <c r="C242" s="487"/>
      <c r="D242" s="490"/>
      <c r="E242" s="493"/>
    </row>
    <row r="243" spans="1:5" x14ac:dyDescent="0.25">
      <c r="A243" s="496"/>
      <c r="B243" s="485"/>
      <c r="C243" s="487"/>
      <c r="D243" s="490"/>
      <c r="E243" s="493"/>
    </row>
    <row r="244" spans="1:5" x14ac:dyDescent="0.25">
      <c r="A244" s="496"/>
      <c r="B244" s="485"/>
      <c r="C244" s="487"/>
      <c r="D244" s="490"/>
      <c r="E244" s="493"/>
    </row>
    <row r="245" spans="1:5" x14ac:dyDescent="0.25">
      <c r="A245" s="496"/>
      <c r="B245" s="485"/>
      <c r="C245" s="487"/>
      <c r="D245" s="490"/>
      <c r="E245" s="493"/>
    </row>
    <row r="246" spans="1:5" x14ac:dyDescent="0.25">
      <c r="A246" s="496"/>
      <c r="B246" s="485"/>
      <c r="C246" s="487"/>
      <c r="D246" s="490"/>
      <c r="E246" s="493"/>
    </row>
    <row r="247" spans="1:5" x14ac:dyDescent="0.25">
      <c r="A247" s="496"/>
      <c r="B247" s="485"/>
      <c r="C247" s="487"/>
      <c r="D247" s="490"/>
      <c r="E247" s="493"/>
    </row>
    <row r="248" spans="1:5" x14ac:dyDescent="0.25">
      <c r="A248" s="496"/>
      <c r="B248" s="485"/>
      <c r="C248" s="487"/>
      <c r="D248" s="490"/>
      <c r="E248" s="493"/>
    </row>
    <row r="249" spans="1:5" x14ac:dyDescent="0.25">
      <c r="A249" s="496"/>
      <c r="B249" s="485"/>
      <c r="C249" s="487"/>
      <c r="D249" s="490"/>
      <c r="E249" s="493"/>
    </row>
    <row r="250" spans="1:5" ht="15.75" thickBot="1" x14ac:dyDescent="0.3">
      <c r="A250" s="497"/>
      <c r="B250" s="498"/>
      <c r="C250" s="488"/>
      <c r="D250" s="491"/>
      <c r="E250" s="494"/>
    </row>
    <row r="251" spans="1:5" x14ac:dyDescent="0.25">
      <c r="A251" s="495">
        <v>13</v>
      </c>
      <c r="B251" s="484" t="s">
        <v>45</v>
      </c>
      <c r="C251" s="499" t="s">
        <v>30</v>
      </c>
      <c r="D251" s="489">
        <f>400*0.9</f>
        <v>360</v>
      </c>
      <c r="E251" s="492">
        <v>353.85918706684532</v>
      </c>
    </row>
    <row r="252" spans="1:5" x14ac:dyDescent="0.25">
      <c r="A252" s="496"/>
      <c r="B252" s="485"/>
      <c r="C252" s="500"/>
      <c r="D252" s="490"/>
      <c r="E252" s="493"/>
    </row>
    <row r="253" spans="1:5" x14ac:dyDescent="0.25">
      <c r="A253" s="496"/>
      <c r="B253" s="485"/>
      <c r="C253" s="500"/>
      <c r="D253" s="490"/>
      <c r="E253" s="493"/>
    </row>
    <row r="254" spans="1:5" x14ac:dyDescent="0.25">
      <c r="A254" s="496"/>
      <c r="B254" s="485"/>
      <c r="C254" s="500"/>
      <c r="D254" s="490"/>
      <c r="E254" s="493"/>
    </row>
    <row r="255" spans="1:5" x14ac:dyDescent="0.25">
      <c r="A255" s="496"/>
      <c r="B255" s="485"/>
      <c r="C255" s="500"/>
      <c r="D255" s="490"/>
      <c r="E255" s="493"/>
    </row>
    <row r="256" spans="1:5" x14ac:dyDescent="0.25">
      <c r="A256" s="496"/>
      <c r="B256" s="485"/>
      <c r="C256" s="500"/>
      <c r="D256" s="490"/>
      <c r="E256" s="493"/>
    </row>
    <row r="257" spans="1:5" x14ac:dyDescent="0.25">
      <c r="A257" s="496"/>
      <c r="B257" s="485"/>
      <c r="C257" s="500"/>
      <c r="D257" s="490"/>
      <c r="E257" s="493"/>
    </row>
    <row r="258" spans="1:5" x14ac:dyDescent="0.25">
      <c r="A258" s="496"/>
      <c r="B258" s="485"/>
      <c r="C258" s="500"/>
      <c r="D258" s="490"/>
      <c r="E258" s="493"/>
    </row>
    <row r="259" spans="1:5" x14ac:dyDescent="0.25">
      <c r="A259" s="496"/>
      <c r="B259" s="485"/>
      <c r="C259" s="500"/>
      <c r="D259" s="490"/>
      <c r="E259" s="493"/>
    </row>
    <row r="260" spans="1:5" x14ac:dyDescent="0.25">
      <c r="A260" s="496"/>
      <c r="B260" s="485"/>
      <c r="C260" s="500"/>
      <c r="D260" s="490"/>
      <c r="E260" s="493"/>
    </row>
    <row r="261" spans="1:5" x14ac:dyDescent="0.25">
      <c r="A261" s="496"/>
      <c r="B261" s="485"/>
      <c r="C261" s="500"/>
      <c r="D261" s="490"/>
      <c r="E261" s="493"/>
    </row>
    <row r="262" spans="1:5" x14ac:dyDescent="0.25">
      <c r="A262" s="496"/>
      <c r="B262" s="485"/>
      <c r="C262" s="500"/>
      <c r="D262" s="490"/>
      <c r="E262" s="493"/>
    </row>
    <row r="263" spans="1:5" x14ac:dyDescent="0.25">
      <c r="A263" s="496"/>
      <c r="B263" s="485"/>
      <c r="C263" s="500"/>
      <c r="D263" s="490"/>
      <c r="E263" s="493"/>
    </row>
    <row r="264" spans="1:5" x14ac:dyDescent="0.25">
      <c r="A264" s="496"/>
      <c r="B264" s="485"/>
      <c r="C264" s="500"/>
      <c r="D264" s="490"/>
      <c r="E264" s="493"/>
    </row>
    <row r="265" spans="1:5" x14ac:dyDescent="0.25">
      <c r="A265" s="496"/>
      <c r="B265" s="485"/>
      <c r="C265" s="500"/>
      <c r="D265" s="490"/>
      <c r="E265" s="493"/>
    </row>
    <row r="266" spans="1:5" x14ac:dyDescent="0.25">
      <c r="A266" s="496"/>
      <c r="B266" s="485"/>
      <c r="C266" s="500"/>
      <c r="D266" s="490"/>
      <c r="E266" s="493"/>
    </row>
    <row r="267" spans="1:5" x14ac:dyDescent="0.25">
      <c r="A267" s="496"/>
      <c r="B267" s="485"/>
      <c r="C267" s="500"/>
      <c r="D267" s="490"/>
      <c r="E267" s="493"/>
    </row>
    <row r="268" spans="1:5" x14ac:dyDescent="0.25">
      <c r="A268" s="496"/>
      <c r="B268" s="485"/>
      <c r="C268" s="500"/>
      <c r="D268" s="490"/>
      <c r="E268" s="493"/>
    </row>
    <row r="269" spans="1:5" x14ac:dyDescent="0.25">
      <c r="A269" s="496"/>
      <c r="B269" s="485"/>
      <c r="C269" s="500"/>
      <c r="D269" s="490"/>
      <c r="E269" s="493"/>
    </row>
    <row r="270" spans="1:5" ht="15.75" thickBot="1" x14ac:dyDescent="0.3">
      <c r="A270" s="497"/>
      <c r="B270" s="498"/>
      <c r="C270" s="501"/>
      <c r="D270" s="491"/>
      <c r="E270" s="494"/>
    </row>
    <row r="271" spans="1:5" x14ac:dyDescent="0.25">
      <c r="A271" s="495">
        <v>14</v>
      </c>
      <c r="B271" s="484" t="s">
        <v>116</v>
      </c>
      <c r="C271" s="486" t="s">
        <v>98</v>
      </c>
      <c r="D271" s="489">
        <f>630*0.9</f>
        <v>567</v>
      </c>
      <c r="E271" s="492">
        <v>495.83765334054812</v>
      </c>
    </row>
    <row r="272" spans="1:5" x14ac:dyDescent="0.25">
      <c r="A272" s="496"/>
      <c r="B272" s="485"/>
      <c r="C272" s="487"/>
      <c r="D272" s="490"/>
      <c r="E272" s="493"/>
    </row>
    <row r="273" spans="1:5" x14ac:dyDescent="0.25">
      <c r="A273" s="496"/>
      <c r="B273" s="485"/>
      <c r="C273" s="487"/>
      <c r="D273" s="490"/>
      <c r="E273" s="493"/>
    </row>
    <row r="274" spans="1:5" x14ac:dyDescent="0.25">
      <c r="A274" s="496"/>
      <c r="B274" s="485"/>
      <c r="C274" s="487"/>
      <c r="D274" s="490"/>
      <c r="E274" s="493"/>
    </row>
    <row r="275" spans="1:5" x14ac:dyDescent="0.25">
      <c r="A275" s="496"/>
      <c r="B275" s="485"/>
      <c r="C275" s="487"/>
      <c r="D275" s="490"/>
      <c r="E275" s="493"/>
    </row>
    <row r="276" spans="1:5" x14ac:dyDescent="0.25">
      <c r="A276" s="496"/>
      <c r="B276" s="485"/>
      <c r="C276" s="487"/>
      <c r="D276" s="490"/>
      <c r="E276" s="493"/>
    </row>
    <row r="277" spans="1:5" x14ac:dyDescent="0.25">
      <c r="A277" s="496"/>
      <c r="B277" s="485"/>
      <c r="C277" s="487"/>
      <c r="D277" s="490"/>
      <c r="E277" s="493"/>
    </row>
    <row r="278" spans="1:5" x14ac:dyDescent="0.25">
      <c r="A278" s="496"/>
      <c r="B278" s="485"/>
      <c r="C278" s="487"/>
      <c r="D278" s="490"/>
      <c r="E278" s="493"/>
    </row>
    <row r="279" spans="1:5" x14ac:dyDescent="0.25">
      <c r="A279" s="496"/>
      <c r="B279" s="485"/>
      <c r="C279" s="487"/>
      <c r="D279" s="490"/>
      <c r="E279" s="493"/>
    </row>
    <row r="280" spans="1:5" x14ac:dyDescent="0.25">
      <c r="A280" s="496"/>
      <c r="B280" s="485"/>
      <c r="C280" s="487"/>
      <c r="D280" s="490"/>
      <c r="E280" s="493"/>
    </row>
    <row r="281" spans="1:5" x14ac:dyDescent="0.25">
      <c r="A281" s="496"/>
      <c r="B281" s="485"/>
      <c r="C281" s="487"/>
      <c r="D281" s="490"/>
      <c r="E281" s="493"/>
    </row>
    <row r="282" spans="1:5" x14ac:dyDescent="0.25">
      <c r="A282" s="496"/>
      <c r="B282" s="485"/>
      <c r="C282" s="487"/>
      <c r="D282" s="490"/>
      <c r="E282" s="493"/>
    </row>
    <row r="283" spans="1:5" x14ac:dyDescent="0.25">
      <c r="A283" s="496"/>
      <c r="B283" s="485"/>
      <c r="C283" s="487"/>
      <c r="D283" s="490"/>
      <c r="E283" s="493"/>
    </row>
    <row r="284" spans="1:5" x14ac:dyDescent="0.25">
      <c r="A284" s="496"/>
      <c r="B284" s="485"/>
      <c r="C284" s="487"/>
      <c r="D284" s="490"/>
      <c r="E284" s="493"/>
    </row>
    <row r="285" spans="1:5" x14ac:dyDescent="0.25">
      <c r="A285" s="496"/>
      <c r="B285" s="485"/>
      <c r="C285" s="487"/>
      <c r="D285" s="490"/>
      <c r="E285" s="493"/>
    </row>
    <row r="286" spans="1:5" x14ac:dyDescent="0.25">
      <c r="A286" s="496"/>
      <c r="B286" s="485"/>
      <c r="C286" s="487"/>
      <c r="D286" s="490"/>
      <c r="E286" s="493"/>
    </row>
    <row r="287" spans="1:5" x14ac:dyDescent="0.25">
      <c r="A287" s="496"/>
      <c r="B287" s="485"/>
      <c r="C287" s="487"/>
      <c r="D287" s="490"/>
      <c r="E287" s="493"/>
    </row>
    <row r="288" spans="1:5" x14ac:dyDescent="0.25">
      <c r="A288" s="496"/>
      <c r="B288" s="485"/>
      <c r="C288" s="487"/>
      <c r="D288" s="490"/>
      <c r="E288" s="493"/>
    </row>
    <row r="289" spans="1:5" x14ac:dyDescent="0.25">
      <c r="A289" s="496"/>
      <c r="B289" s="485"/>
      <c r="C289" s="487"/>
      <c r="D289" s="490"/>
      <c r="E289" s="493"/>
    </row>
    <row r="290" spans="1:5" ht="15.75" thickBot="1" x14ac:dyDescent="0.3">
      <c r="A290" s="497"/>
      <c r="B290" s="498"/>
      <c r="C290" s="488"/>
      <c r="D290" s="491"/>
      <c r="E290" s="494"/>
    </row>
    <row r="291" spans="1:5" x14ac:dyDescent="0.25">
      <c r="A291" s="484">
        <v>15</v>
      </c>
      <c r="B291" s="484" t="s">
        <v>46</v>
      </c>
      <c r="C291" s="486" t="s">
        <v>37</v>
      </c>
      <c r="D291" s="489">
        <f>160*0.9</f>
        <v>144</v>
      </c>
      <c r="E291" s="502">
        <v>84.28997328019355</v>
      </c>
    </row>
    <row r="292" spans="1:5" x14ac:dyDescent="0.25">
      <c r="A292" s="505"/>
      <c r="B292" s="505"/>
      <c r="C292" s="507"/>
      <c r="D292" s="509"/>
      <c r="E292" s="503"/>
    </row>
    <row r="293" spans="1:5" x14ac:dyDescent="0.25">
      <c r="A293" s="505"/>
      <c r="B293" s="505"/>
      <c r="C293" s="507"/>
      <c r="D293" s="509"/>
      <c r="E293" s="503"/>
    </row>
    <row r="294" spans="1:5" x14ac:dyDescent="0.25">
      <c r="A294" s="505"/>
      <c r="B294" s="505"/>
      <c r="C294" s="507"/>
      <c r="D294" s="509"/>
      <c r="E294" s="503"/>
    </row>
    <row r="295" spans="1:5" x14ac:dyDescent="0.25">
      <c r="A295" s="505"/>
      <c r="B295" s="505"/>
      <c r="C295" s="507"/>
      <c r="D295" s="509"/>
      <c r="E295" s="503"/>
    </row>
    <row r="296" spans="1:5" x14ac:dyDescent="0.25">
      <c r="A296" s="505"/>
      <c r="B296" s="505"/>
      <c r="C296" s="507"/>
      <c r="D296" s="509"/>
      <c r="E296" s="503"/>
    </row>
    <row r="297" spans="1:5" x14ac:dyDescent="0.25">
      <c r="A297" s="505"/>
      <c r="B297" s="505"/>
      <c r="C297" s="507"/>
      <c r="D297" s="509"/>
      <c r="E297" s="503"/>
    </row>
    <row r="298" spans="1:5" x14ac:dyDescent="0.25">
      <c r="A298" s="505"/>
      <c r="B298" s="505"/>
      <c r="C298" s="507"/>
      <c r="D298" s="509"/>
      <c r="E298" s="503"/>
    </row>
    <row r="299" spans="1:5" x14ac:dyDescent="0.25">
      <c r="A299" s="505"/>
      <c r="B299" s="505"/>
      <c r="C299" s="507"/>
      <c r="D299" s="509"/>
      <c r="E299" s="503"/>
    </row>
    <row r="300" spans="1:5" x14ac:dyDescent="0.25">
      <c r="A300" s="505"/>
      <c r="B300" s="505"/>
      <c r="C300" s="507"/>
      <c r="D300" s="509"/>
      <c r="E300" s="503"/>
    </row>
    <row r="301" spans="1:5" x14ac:dyDescent="0.25">
      <c r="A301" s="505"/>
      <c r="B301" s="505"/>
      <c r="C301" s="507"/>
      <c r="D301" s="509"/>
      <c r="E301" s="503"/>
    </row>
    <row r="302" spans="1:5" x14ac:dyDescent="0.25">
      <c r="A302" s="505"/>
      <c r="B302" s="505"/>
      <c r="C302" s="507"/>
      <c r="D302" s="509"/>
      <c r="E302" s="503"/>
    </row>
    <row r="303" spans="1:5" x14ac:dyDescent="0.25">
      <c r="A303" s="505"/>
      <c r="B303" s="505"/>
      <c r="C303" s="507"/>
      <c r="D303" s="509"/>
      <c r="E303" s="503"/>
    </row>
    <row r="304" spans="1:5" x14ac:dyDescent="0.25">
      <c r="A304" s="505"/>
      <c r="B304" s="505"/>
      <c r="C304" s="507"/>
      <c r="D304" s="509"/>
      <c r="E304" s="503"/>
    </row>
    <row r="305" spans="1:5" x14ac:dyDescent="0.25">
      <c r="A305" s="505"/>
      <c r="B305" s="505"/>
      <c r="C305" s="507"/>
      <c r="D305" s="509"/>
      <c r="E305" s="503"/>
    </row>
    <row r="306" spans="1:5" x14ac:dyDescent="0.25">
      <c r="A306" s="505"/>
      <c r="B306" s="505"/>
      <c r="C306" s="507"/>
      <c r="D306" s="509"/>
      <c r="E306" s="503"/>
    </row>
    <row r="307" spans="1:5" x14ac:dyDescent="0.25">
      <c r="A307" s="505"/>
      <c r="B307" s="505"/>
      <c r="C307" s="507"/>
      <c r="D307" s="509"/>
      <c r="E307" s="503"/>
    </row>
    <row r="308" spans="1:5" x14ac:dyDescent="0.25">
      <c r="A308" s="505"/>
      <c r="B308" s="505"/>
      <c r="C308" s="507"/>
      <c r="D308" s="509"/>
      <c r="E308" s="503"/>
    </row>
    <row r="309" spans="1:5" x14ac:dyDescent="0.25">
      <c r="A309" s="505"/>
      <c r="B309" s="505"/>
      <c r="C309" s="507"/>
      <c r="D309" s="509"/>
      <c r="E309" s="503"/>
    </row>
    <row r="310" spans="1:5" ht="15.75" thickBot="1" x14ac:dyDescent="0.3">
      <c r="A310" s="506"/>
      <c r="B310" s="506"/>
      <c r="C310" s="508"/>
      <c r="D310" s="510"/>
      <c r="E310" s="504"/>
    </row>
    <row r="311" spans="1:5" x14ac:dyDescent="0.25">
      <c r="A311" s="484">
        <v>16</v>
      </c>
      <c r="B311" s="484" t="s">
        <v>47</v>
      </c>
      <c r="C311" s="486" t="s">
        <v>42</v>
      </c>
      <c r="D311" s="489">
        <f>250*0.9</f>
        <v>225</v>
      </c>
      <c r="E311" s="502">
        <v>184.0480835261645</v>
      </c>
    </row>
    <row r="312" spans="1:5" x14ac:dyDescent="0.25">
      <c r="A312" s="505"/>
      <c r="B312" s="505"/>
      <c r="C312" s="507"/>
      <c r="D312" s="509"/>
      <c r="E312" s="503"/>
    </row>
    <row r="313" spans="1:5" x14ac:dyDescent="0.25">
      <c r="A313" s="505"/>
      <c r="B313" s="505"/>
      <c r="C313" s="507"/>
      <c r="D313" s="509"/>
      <c r="E313" s="503"/>
    </row>
    <row r="314" spans="1:5" x14ac:dyDescent="0.25">
      <c r="A314" s="505"/>
      <c r="B314" s="505"/>
      <c r="C314" s="507"/>
      <c r="D314" s="509"/>
      <c r="E314" s="503"/>
    </row>
    <row r="315" spans="1:5" x14ac:dyDescent="0.25">
      <c r="A315" s="505"/>
      <c r="B315" s="505"/>
      <c r="C315" s="507"/>
      <c r="D315" s="509"/>
      <c r="E315" s="503"/>
    </row>
    <row r="316" spans="1:5" x14ac:dyDescent="0.25">
      <c r="A316" s="505"/>
      <c r="B316" s="505"/>
      <c r="C316" s="507"/>
      <c r="D316" s="509"/>
      <c r="E316" s="503"/>
    </row>
    <row r="317" spans="1:5" x14ac:dyDescent="0.25">
      <c r="A317" s="505"/>
      <c r="B317" s="505"/>
      <c r="C317" s="507"/>
      <c r="D317" s="509"/>
      <c r="E317" s="503"/>
    </row>
    <row r="318" spans="1:5" x14ac:dyDescent="0.25">
      <c r="A318" s="505"/>
      <c r="B318" s="505"/>
      <c r="C318" s="507"/>
      <c r="D318" s="509"/>
      <c r="E318" s="503"/>
    </row>
    <row r="319" spans="1:5" x14ac:dyDescent="0.25">
      <c r="A319" s="505"/>
      <c r="B319" s="505"/>
      <c r="C319" s="507"/>
      <c r="D319" s="509"/>
      <c r="E319" s="503"/>
    </row>
    <row r="320" spans="1:5" x14ac:dyDescent="0.25">
      <c r="A320" s="505"/>
      <c r="B320" s="505"/>
      <c r="C320" s="507"/>
      <c r="D320" s="509"/>
      <c r="E320" s="503"/>
    </row>
    <row r="321" spans="1:5" x14ac:dyDescent="0.25">
      <c r="A321" s="505"/>
      <c r="B321" s="505"/>
      <c r="C321" s="507"/>
      <c r="D321" s="509"/>
      <c r="E321" s="503"/>
    </row>
    <row r="322" spans="1:5" x14ac:dyDescent="0.25">
      <c r="A322" s="505"/>
      <c r="B322" s="505"/>
      <c r="C322" s="507"/>
      <c r="D322" s="509"/>
      <c r="E322" s="503"/>
    </row>
    <row r="323" spans="1:5" x14ac:dyDescent="0.25">
      <c r="A323" s="505"/>
      <c r="B323" s="505"/>
      <c r="C323" s="507"/>
      <c r="D323" s="509"/>
      <c r="E323" s="503"/>
    </row>
    <row r="324" spans="1:5" x14ac:dyDescent="0.25">
      <c r="A324" s="505"/>
      <c r="B324" s="505"/>
      <c r="C324" s="507"/>
      <c r="D324" s="509"/>
      <c r="E324" s="503"/>
    </row>
    <row r="325" spans="1:5" x14ac:dyDescent="0.25">
      <c r="A325" s="505"/>
      <c r="B325" s="505"/>
      <c r="C325" s="507"/>
      <c r="D325" s="509"/>
      <c r="E325" s="503"/>
    </row>
    <row r="326" spans="1:5" x14ac:dyDescent="0.25">
      <c r="A326" s="505"/>
      <c r="B326" s="505"/>
      <c r="C326" s="507"/>
      <c r="D326" s="509"/>
      <c r="E326" s="503"/>
    </row>
    <row r="327" spans="1:5" x14ac:dyDescent="0.25">
      <c r="A327" s="505"/>
      <c r="B327" s="505"/>
      <c r="C327" s="507"/>
      <c r="D327" s="509"/>
      <c r="E327" s="503"/>
    </row>
    <row r="328" spans="1:5" x14ac:dyDescent="0.25">
      <c r="A328" s="505"/>
      <c r="B328" s="505"/>
      <c r="C328" s="507"/>
      <c r="D328" s="509"/>
      <c r="E328" s="503"/>
    </row>
    <row r="329" spans="1:5" x14ac:dyDescent="0.25">
      <c r="A329" s="505"/>
      <c r="B329" s="505"/>
      <c r="C329" s="507"/>
      <c r="D329" s="509"/>
      <c r="E329" s="503"/>
    </row>
    <row r="330" spans="1:5" ht="15.75" thickBot="1" x14ac:dyDescent="0.3">
      <c r="A330" s="506"/>
      <c r="B330" s="506"/>
      <c r="C330" s="508"/>
      <c r="D330" s="510"/>
      <c r="E330" s="504"/>
    </row>
    <row r="331" spans="1:5" x14ac:dyDescent="0.25">
      <c r="A331" s="495">
        <v>17</v>
      </c>
      <c r="B331" s="484" t="s">
        <v>85</v>
      </c>
      <c r="C331" s="486" t="s">
        <v>37</v>
      </c>
      <c r="D331" s="489">
        <f>160*0.9</f>
        <v>144</v>
      </c>
      <c r="E331" s="492">
        <v>117.62017338040297</v>
      </c>
    </row>
    <row r="332" spans="1:5" x14ac:dyDescent="0.25">
      <c r="A332" s="496"/>
      <c r="B332" s="485"/>
      <c r="C332" s="487"/>
      <c r="D332" s="490"/>
      <c r="E332" s="493"/>
    </row>
    <row r="333" spans="1:5" x14ac:dyDescent="0.25">
      <c r="A333" s="496"/>
      <c r="B333" s="485"/>
      <c r="C333" s="487"/>
      <c r="D333" s="490"/>
      <c r="E333" s="493"/>
    </row>
    <row r="334" spans="1:5" x14ac:dyDescent="0.25">
      <c r="A334" s="496"/>
      <c r="B334" s="485"/>
      <c r="C334" s="487"/>
      <c r="D334" s="490"/>
      <c r="E334" s="493"/>
    </row>
    <row r="335" spans="1:5" x14ac:dyDescent="0.25">
      <c r="A335" s="496"/>
      <c r="B335" s="485"/>
      <c r="C335" s="487"/>
      <c r="D335" s="490"/>
      <c r="E335" s="493"/>
    </row>
    <row r="336" spans="1:5" x14ac:dyDescent="0.25">
      <c r="A336" s="496"/>
      <c r="B336" s="485"/>
      <c r="C336" s="487"/>
      <c r="D336" s="490"/>
      <c r="E336" s="493"/>
    </row>
    <row r="337" spans="1:5" x14ac:dyDescent="0.25">
      <c r="A337" s="496"/>
      <c r="B337" s="485"/>
      <c r="C337" s="487"/>
      <c r="D337" s="490"/>
      <c r="E337" s="493"/>
    </row>
    <row r="338" spans="1:5" x14ac:dyDescent="0.25">
      <c r="A338" s="496"/>
      <c r="B338" s="485"/>
      <c r="C338" s="487"/>
      <c r="D338" s="490"/>
      <c r="E338" s="493"/>
    </row>
    <row r="339" spans="1:5" x14ac:dyDescent="0.25">
      <c r="A339" s="496"/>
      <c r="B339" s="485"/>
      <c r="C339" s="487"/>
      <c r="D339" s="490"/>
      <c r="E339" s="493"/>
    </row>
    <row r="340" spans="1:5" x14ac:dyDescent="0.25">
      <c r="A340" s="496"/>
      <c r="B340" s="485"/>
      <c r="C340" s="487"/>
      <c r="D340" s="490"/>
      <c r="E340" s="493"/>
    </row>
    <row r="341" spans="1:5" x14ac:dyDescent="0.25">
      <c r="A341" s="496"/>
      <c r="B341" s="485"/>
      <c r="C341" s="487"/>
      <c r="D341" s="490"/>
      <c r="E341" s="493"/>
    </row>
    <row r="342" spans="1:5" x14ac:dyDescent="0.25">
      <c r="A342" s="496"/>
      <c r="B342" s="485"/>
      <c r="C342" s="487"/>
      <c r="D342" s="490"/>
      <c r="E342" s="493"/>
    </row>
    <row r="343" spans="1:5" x14ac:dyDescent="0.25">
      <c r="A343" s="496"/>
      <c r="B343" s="485"/>
      <c r="C343" s="487"/>
      <c r="D343" s="490"/>
      <c r="E343" s="493"/>
    </row>
    <row r="344" spans="1:5" x14ac:dyDescent="0.25">
      <c r="A344" s="496"/>
      <c r="B344" s="485"/>
      <c r="C344" s="487"/>
      <c r="D344" s="490"/>
      <c r="E344" s="493"/>
    </row>
    <row r="345" spans="1:5" x14ac:dyDescent="0.25">
      <c r="A345" s="496"/>
      <c r="B345" s="485"/>
      <c r="C345" s="487"/>
      <c r="D345" s="490"/>
      <c r="E345" s="493"/>
    </row>
    <row r="346" spans="1:5" x14ac:dyDescent="0.25">
      <c r="A346" s="496"/>
      <c r="B346" s="485"/>
      <c r="C346" s="487"/>
      <c r="D346" s="490"/>
      <c r="E346" s="493"/>
    </row>
    <row r="347" spans="1:5" x14ac:dyDescent="0.25">
      <c r="A347" s="496"/>
      <c r="B347" s="485"/>
      <c r="C347" s="487"/>
      <c r="D347" s="490"/>
      <c r="E347" s="493"/>
    </row>
    <row r="348" spans="1:5" x14ac:dyDescent="0.25">
      <c r="A348" s="496"/>
      <c r="B348" s="485"/>
      <c r="C348" s="487"/>
      <c r="D348" s="490"/>
      <c r="E348" s="493"/>
    </row>
    <row r="349" spans="1:5" x14ac:dyDescent="0.25">
      <c r="A349" s="496"/>
      <c r="B349" s="485"/>
      <c r="C349" s="487"/>
      <c r="D349" s="490"/>
      <c r="E349" s="493"/>
    </row>
    <row r="350" spans="1:5" ht="15.75" thickBot="1" x14ac:dyDescent="0.3">
      <c r="A350" s="497"/>
      <c r="B350" s="498"/>
      <c r="C350" s="488"/>
      <c r="D350" s="491"/>
      <c r="E350" s="494"/>
    </row>
    <row r="351" spans="1:5" x14ac:dyDescent="0.25">
      <c r="A351" s="495">
        <v>18</v>
      </c>
      <c r="B351" s="484" t="s">
        <v>49</v>
      </c>
      <c r="C351" s="486" t="s">
        <v>37</v>
      </c>
      <c r="D351" s="489">
        <f>160*0.9</f>
        <v>144</v>
      </c>
      <c r="E351" s="492">
        <v>118.3902431694481</v>
      </c>
    </row>
    <row r="352" spans="1:5" x14ac:dyDescent="0.25">
      <c r="A352" s="496"/>
      <c r="B352" s="485"/>
      <c r="C352" s="487"/>
      <c r="D352" s="490"/>
      <c r="E352" s="493"/>
    </row>
    <row r="353" spans="1:5" x14ac:dyDescent="0.25">
      <c r="A353" s="496"/>
      <c r="B353" s="485"/>
      <c r="C353" s="487"/>
      <c r="D353" s="490"/>
      <c r="E353" s="493"/>
    </row>
    <row r="354" spans="1:5" x14ac:dyDescent="0.25">
      <c r="A354" s="496"/>
      <c r="B354" s="485"/>
      <c r="C354" s="487"/>
      <c r="D354" s="490"/>
      <c r="E354" s="493"/>
    </row>
    <row r="355" spans="1:5" x14ac:dyDescent="0.25">
      <c r="A355" s="496"/>
      <c r="B355" s="485"/>
      <c r="C355" s="487"/>
      <c r="D355" s="490"/>
      <c r="E355" s="493"/>
    </row>
    <row r="356" spans="1:5" x14ac:dyDescent="0.25">
      <c r="A356" s="496"/>
      <c r="B356" s="485"/>
      <c r="C356" s="487"/>
      <c r="D356" s="490"/>
      <c r="E356" s="493"/>
    </row>
    <row r="357" spans="1:5" x14ac:dyDescent="0.25">
      <c r="A357" s="496"/>
      <c r="B357" s="485"/>
      <c r="C357" s="487"/>
      <c r="D357" s="490"/>
      <c r="E357" s="493"/>
    </row>
    <row r="358" spans="1:5" x14ac:dyDescent="0.25">
      <c r="A358" s="496"/>
      <c r="B358" s="485"/>
      <c r="C358" s="487"/>
      <c r="D358" s="490"/>
      <c r="E358" s="493"/>
    </row>
    <row r="359" spans="1:5" x14ac:dyDescent="0.25">
      <c r="A359" s="496"/>
      <c r="B359" s="485"/>
      <c r="C359" s="487"/>
      <c r="D359" s="490"/>
      <c r="E359" s="493"/>
    </row>
    <row r="360" spans="1:5" x14ac:dyDescent="0.25">
      <c r="A360" s="496"/>
      <c r="B360" s="485"/>
      <c r="C360" s="487"/>
      <c r="D360" s="490"/>
      <c r="E360" s="493"/>
    </row>
    <row r="361" spans="1:5" x14ac:dyDescent="0.25">
      <c r="A361" s="496"/>
      <c r="B361" s="485"/>
      <c r="C361" s="487"/>
      <c r="D361" s="490"/>
      <c r="E361" s="493"/>
    </row>
    <row r="362" spans="1:5" x14ac:dyDescent="0.25">
      <c r="A362" s="496"/>
      <c r="B362" s="485"/>
      <c r="C362" s="487"/>
      <c r="D362" s="490"/>
      <c r="E362" s="493"/>
    </row>
    <row r="363" spans="1:5" x14ac:dyDescent="0.25">
      <c r="A363" s="496"/>
      <c r="B363" s="485"/>
      <c r="C363" s="487"/>
      <c r="D363" s="490"/>
      <c r="E363" s="493"/>
    </row>
    <row r="364" spans="1:5" x14ac:dyDescent="0.25">
      <c r="A364" s="496"/>
      <c r="B364" s="485"/>
      <c r="C364" s="487"/>
      <c r="D364" s="490"/>
      <c r="E364" s="493"/>
    </row>
    <row r="365" spans="1:5" x14ac:dyDescent="0.25">
      <c r="A365" s="496"/>
      <c r="B365" s="485"/>
      <c r="C365" s="487"/>
      <c r="D365" s="490"/>
      <c r="E365" s="493"/>
    </row>
    <row r="366" spans="1:5" x14ac:dyDescent="0.25">
      <c r="A366" s="496"/>
      <c r="B366" s="485"/>
      <c r="C366" s="487"/>
      <c r="D366" s="490"/>
      <c r="E366" s="493"/>
    </row>
    <row r="367" spans="1:5" x14ac:dyDescent="0.25">
      <c r="A367" s="496"/>
      <c r="B367" s="485"/>
      <c r="C367" s="487"/>
      <c r="D367" s="490"/>
      <c r="E367" s="493"/>
    </row>
    <row r="368" spans="1:5" x14ac:dyDescent="0.25">
      <c r="A368" s="496"/>
      <c r="B368" s="485"/>
      <c r="C368" s="487"/>
      <c r="D368" s="490"/>
      <c r="E368" s="493"/>
    </row>
    <row r="369" spans="1:5" x14ac:dyDescent="0.25">
      <c r="A369" s="496"/>
      <c r="B369" s="485"/>
      <c r="C369" s="487"/>
      <c r="D369" s="490"/>
      <c r="E369" s="493"/>
    </row>
    <row r="370" spans="1:5" ht="15.75" thickBot="1" x14ac:dyDescent="0.3">
      <c r="A370" s="497"/>
      <c r="B370" s="498"/>
      <c r="C370" s="488"/>
      <c r="D370" s="491"/>
      <c r="E370" s="494"/>
    </row>
    <row r="371" spans="1:5" x14ac:dyDescent="0.25">
      <c r="A371" s="495">
        <v>19</v>
      </c>
      <c r="B371" s="484" t="s">
        <v>106</v>
      </c>
      <c r="C371" s="486" t="s">
        <v>42</v>
      </c>
      <c r="D371" s="489">
        <f>250*0.9</f>
        <v>225</v>
      </c>
      <c r="E371" s="492">
        <v>184.3047734558462</v>
      </c>
    </row>
    <row r="372" spans="1:5" x14ac:dyDescent="0.25">
      <c r="A372" s="496"/>
      <c r="B372" s="485"/>
      <c r="C372" s="487"/>
      <c r="D372" s="490"/>
      <c r="E372" s="493"/>
    </row>
    <row r="373" spans="1:5" x14ac:dyDescent="0.25">
      <c r="A373" s="496"/>
      <c r="B373" s="485"/>
      <c r="C373" s="487"/>
      <c r="D373" s="490"/>
      <c r="E373" s="493"/>
    </row>
    <row r="374" spans="1:5" x14ac:dyDescent="0.25">
      <c r="A374" s="496"/>
      <c r="B374" s="485"/>
      <c r="C374" s="487"/>
      <c r="D374" s="490"/>
      <c r="E374" s="493"/>
    </row>
    <row r="375" spans="1:5" x14ac:dyDescent="0.25">
      <c r="A375" s="496"/>
      <c r="B375" s="485"/>
      <c r="C375" s="487"/>
      <c r="D375" s="490"/>
      <c r="E375" s="493"/>
    </row>
    <row r="376" spans="1:5" x14ac:dyDescent="0.25">
      <c r="A376" s="496"/>
      <c r="B376" s="485"/>
      <c r="C376" s="487"/>
      <c r="D376" s="490"/>
      <c r="E376" s="493"/>
    </row>
    <row r="377" spans="1:5" x14ac:dyDescent="0.25">
      <c r="A377" s="496"/>
      <c r="B377" s="485"/>
      <c r="C377" s="487"/>
      <c r="D377" s="490"/>
      <c r="E377" s="493"/>
    </row>
    <row r="378" spans="1:5" x14ac:dyDescent="0.25">
      <c r="A378" s="496"/>
      <c r="B378" s="485"/>
      <c r="C378" s="487"/>
      <c r="D378" s="490"/>
      <c r="E378" s="493"/>
    </row>
    <row r="379" spans="1:5" x14ac:dyDescent="0.25">
      <c r="A379" s="496"/>
      <c r="B379" s="485"/>
      <c r="C379" s="487"/>
      <c r="D379" s="490"/>
      <c r="E379" s="493"/>
    </row>
    <row r="380" spans="1:5" x14ac:dyDescent="0.25">
      <c r="A380" s="496"/>
      <c r="B380" s="485"/>
      <c r="C380" s="487"/>
      <c r="D380" s="490"/>
      <c r="E380" s="493"/>
    </row>
    <row r="381" spans="1:5" x14ac:dyDescent="0.25">
      <c r="A381" s="496"/>
      <c r="B381" s="485"/>
      <c r="C381" s="487"/>
      <c r="D381" s="490"/>
      <c r="E381" s="493"/>
    </row>
    <row r="382" spans="1:5" x14ac:dyDescent="0.25">
      <c r="A382" s="496"/>
      <c r="B382" s="485"/>
      <c r="C382" s="487"/>
      <c r="D382" s="490"/>
      <c r="E382" s="493"/>
    </row>
    <row r="383" spans="1:5" x14ac:dyDescent="0.25">
      <c r="A383" s="496"/>
      <c r="B383" s="485"/>
      <c r="C383" s="487"/>
      <c r="D383" s="490"/>
      <c r="E383" s="493"/>
    </row>
    <row r="384" spans="1:5" x14ac:dyDescent="0.25">
      <c r="A384" s="496"/>
      <c r="B384" s="485"/>
      <c r="C384" s="487"/>
      <c r="D384" s="490"/>
      <c r="E384" s="493"/>
    </row>
    <row r="385" spans="1:5" x14ac:dyDescent="0.25">
      <c r="A385" s="496"/>
      <c r="B385" s="485"/>
      <c r="C385" s="487"/>
      <c r="D385" s="490"/>
      <c r="E385" s="493"/>
    </row>
    <row r="386" spans="1:5" x14ac:dyDescent="0.25">
      <c r="A386" s="496"/>
      <c r="B386" s="485"/>
      <c r="C386" s="487"/>
      <c r="D386" s="490"/>
      <c r="E386" s="493"/>
    </row>
    <row r="387" spans="1:5" x14ac:dyDescent="0.25">
      <c r="A387" s="496"/>
      <c r="B387" s="485"/>
      <c r="C387" s="487"/>
      <c r="D387" s="490"/>
      <c r="E387" s="493"/>
    </row>
    <row r="388" spans="1:5" x14ac:dyDescent="0.25">
      <c r="A388" s="496"/>
      <c r="B388" s="485"/>
      <c r="C388" s="487"/>
      <c r="D388" s="490"/>
      <c r="E388" s="493"/>
    </row>
    <row r="389" spans="1:5" x14ac:dyDescent="0.25">
      <c r="A389" s="496"/>
      <c r="B389" s="485"/>
      <c r="C389" s="487"/>
      <c r="D389" s="490"/>
      <c r="E389" s="493"/>
    </row>
    <row r="390" spans="1:5" ht="15.75" thickBot="1" x14ac:dyDescent="0.3">
      <c r="A390" s="497"/>
      <c r="B390" s="498"/>
      <c r="C390" s="488"/>
      <c r="D390" s="491"/>
      <c r="E390" s="494"/>
    </row>
    <row r="391" spans="1:5" x14ac:dyDescent="0.25">
      <c r="A391" s="495">
        <v>20</v>
      </c>
      <c r="B391" s="484" t="s">
        <v>87</v>
      </c>
      <c r="C391" s="486" t="s">
        <v>37</v>
      </c>
      <c r="D391" s="489">
        <f>160*0.9</f>
        <v>144</v>
      </c>
      <c r="E391" s="492">
        <v>116.01092497509073</v>
      </c>
    </row>
    <row r="392" spans="1:5" x14ac:dyDescent="0.25">
      <c r="A392" s="496"/>
      <c r="B392" s="485"/>
      <c r="C392" s="487"/>
      <c r="D392" s="490"/>
      <c r="E392" s="493"/>
    </row>
    <row r="393" spans="1:5" x14ac:dyDescent="0.25">
      <c r="A393" s="496"/>
      <c r="B393" s="485"/>
      <c r="C393" s="487"/>
      <c r="D393" s="490"/>
      <c r="E393" s="493"/>
    </row>
    <row r="394" spans="1:5" x14ac:dyDescent="0.25">
      <c r="A394" s="496"/>
      <c r="B394" s="485"/>
      <c r="C394" s="487"/>
      <c r="D394" s="490"/>
      <c r="E394" s="493"/>
    </row>
    <row r="395" spans="1:5" x14ac:dyDescent="0.25">
      <c r="A395" s="496"/>
      <c r="B395" s="485"/>
      <c r="C395" s="487"/>
      <c r="D395" s="490"/>
      <c r="E395" s="493"/>
    </row>
    <row r="396" spans="1:5" x14ac:dyDescent="0.25">
      <c r="A396" s="496"/>
      <c r="B396" s="485"/>
      <c r="C396" s="487"/>
      <c r="D396" s="490"/>
      <c r="E396" s="493"/>
    </row>
    <row r="397" spans="1:5" x14ac:dyDescent="0.25">
      <c r="A397" s="496"/>
      <c r="B397" s="485"/>
      <c r="C397" s="487"/>
      <c r="D397" s="490"/>
      <c r="E397" s="493"/>
    </row>
    <row r="398" spans="1:5" x14ac:dyDescent="0.25">
      <c r="A398" s="496"/>
      <c r="B398" s="485"/>
      <c r="C398" s="487"/>
      <c r="D398" s="490"/>
      <c r="E398" s="493"/>
    </row>
    <row r="399" spans="1:5" x14ac:dyDescent="0.25">
      <c r="A399" s="496"/>
      <c r="B399" s="485"/>
      <c r="C399" s="487"/>
      <c r="D399" s="490"/>
      <c r="E399" s="493"/>
    </row>
    <row r="400" spans="1:5" x14ac:dyDescent="0.25">
      <c r="A400" s="496"/>
      <c r="B400" s="485"/>
      <c r="C400" s="487"/>
      <c r="D400" s="490"/>
      <c r="E400" s="493"/>
    </row>
    <row r="401" spans="1:5" x14ac:dyDescent="0.25">
      <c r="A401" s="496"/>
      <c r="B401" s="485"/>
      <c r="C401" s="487"/>
      <c r="D401" s="490"/>
      <c r="E401" s="493"/>
    </row>
    <row r="402" spans="1:5" x14ac:dyDescent="0.25">
      <c r="A402" s="496"/>
      <c r="B402" s="485"/>
      <c r="C402" s="487"/>
      <c r="D402" s="490"/>
      <c r="E402" s="493"/>
    </row>
    <row r="403" spans="1:5" x14ac:dyDescent="0.25">
      <c r="A403" s="496"/>
      <c r="B403" s="485"/>
      <c r="C403" s="487"/>
      <c r="D403" s="490"/>
      <c r="E403" s="493"/>
    </row>
    <row r="404" spans="1:5" x14ac:dyDescent="0.25">
      <c r="A404" s="496"/>
      <c r="B404" s="485"/>
      <c r="C404" s="487"/>
      <c r="D404" s="490"/>
      <c r="E404" s="493"/>
    </row>
    <row r="405" spans="1:5" x14ac:dyDescent="0.25">
      <c r="A405" s="496"/>
      <c r="B405" s="485"/>
      <c r="C405" s="487"/>
      <c r="D405" s="490"/>
      <c r="E405" s="493"/>
    </row>
    <row r="406" spans="1:5" x14ac:dyDescent="0.25">
      <c r="A406" s="496"/>
      <c r="B406" s="485"/>
      <c r="C406" s="487"/>
      <c r="D406" s="490"/>
      <c r="E406" s="493"/>
    </row>
    <row r="407" spans="1:5" x14ac:dyDescent="0.25">
      <c r="A407" s="496"/>
      <c r="B407" s="485"/>
      <c r="C407" s="487"/>
      <c r="D407" s="490"/>
      <c r="E407" s="493"/>
    </row>
    <row r="408" spans="1:5" x14ac:dyDescent="0.25">
      <c r="A408" s="496"/>
      <c r="B408" s="485"/>
      <c r="C408" s="487"/>
      <c r="D408" s="490"/>
      <c r="E408" s="493"/>
    </row>
    <row r="409" spans="1:5" x14ac:dyDescent="0.25">
      <c r="A409" s="496"/>
      <c r="B409" s="485"/>
      <c r="C409" s="487"/>
      <c r="D409" s="490"/>
      <c r="E409" s="493"/>
    </row>
    <row r="410" spans="1:5" ht="18" customHeight="1" thickBot="1" x14ac:dyDescent="0.3">
      <c r="A410" s="497"/>
      <c r="B410" s="498"/>
      <c r="C410" s="488"/>
      <c r="D410" s="491"/>
      <c r="E410" s="494"/>
    </row>
    <row r="411" spans="1:5" x14ac:dyDescent="0.25">
      <c r="A411" s="495">
        <v>21</v>
      </c>
      <c r="B411" s="484" t="s">
        <v>88</v>
      </c>
      <c r="C411" s="486" t="s">
        <v>39</v>
      </c>
      <c r="D411" s="489">
        <f>100*0.9</f>
        <v>90</v>
      </c>
      <c r="E411" s="492">
        <v>37.970925791438503</v>
      </c>
    </row>
    <row r="412" spans="1:5" x14ac:dyDescent="0.25">
      <c r="A412" s="496"/>
      <c r="B412" s="485"/>
      <c r="C412" s="487"/>
      <c r="D412" s="490"/>
      <c r="E412" s="493"/>
    </row>
    <row r="413" spans="1:5" x14ac:dyDescent="0.25">
      <c r="A413" s="496"/>
      <c r="B413" s="485"/>
      <c r="C413" s="487"/>
      <c r="D413" s="490"/>
      <c r="E413" s="493"/>
    </row>
    <row r="414" spans="1:5" x14ac:dyDescent="0.25">
      <c r="A414" s="496"/>
      <c r="B414" s="485"/>
      <c r="C414" s="487"/>
      <c r="D414" s="490"/>
      <c r="E414" s="493"/>
    </row>
    <row r="415" spans="1:5" x14ac:dyDescent="0.25">
      <c r="A415" s="496"/>
      <c r="B415" s="485"/>
      <c r="C415" s="487"/>
      <c r="D415" s="490"/>
      <c r="E415" s="493"/>
    </row>
    <row r="416" spans="1:5" x14ac:dyDescent="0.25">
      <c r="A416" s="496"/>
      <c r="B416" s="485"/>
      <c r="C416" s="487"/>
      <c r="D416" s="490"/>
      <c r="E416" s="493"/>
    </row>
    <row r="417" spans="1:5" x14ac:dyDescent="0.25">
      <c r="A417" s="496"/>
      <c r="B417" s="485"/>
      <c r="C417" s="487"/>
      <c r="D417" s="490"/>
      <c r="E417" s="493"/>
    </row>
    <row r="418" spans="1:5" x14ac:dyDescent="0.25">
      <c r="A418" s="496"/>
      <c r="B418" s="485"/>
      <c r="C418" s="487"/>
      <c r="D418" s="490"/>
      <c r="E418" s="493"/>
    </row>
    <row r="419" spans="1:5" x14ac:dyDescent="0.25">
      <c r="A419" s="496"/>
      <c r="B419" s="485"/>
      <c r="C419" s="487"/>
      <c r="D419" s="490"/>
      <c r="E419" s="493"/>
    </row>
    <row r="420" spans="1:5" x14ac:dyDescent="0.25">
      <c r="A420" s="496"/>
      <c r="B420" s="485"/>
      <c r="C420" s="487"/>
      <c r="D420" s="490"/>
      <c r="E420" s="493"/>
    </row>
    <row r="421" spans="1:5" x14ac:dyDescent="0.25">
      <c r="A421" s="496"/>
      <c r="B421" s="485"/>
      <c r="C421" s="487"/>
      <c r="D421" s="490"/>
      <c r="E421" s="493"/>
    </row>
    <row r="422" spans="1:5" x14ac:dyDescent="0.25">
      <c r="A422" s="496"/>
      <c r="B422" s="485"/>
      <c r="C422" s="487"/>
      <c r="D422" s="490"/>
      <c r="E422" s="493"/>
    </row>
    <row r="423" spans="1:5" x14ac:dyDescent="0.25">
      <c r="A423" s="496"/>
      <c r="B423" s="485"/>
      <c r="C423" s="487"/>
      <c r="D423" s="490"/>
      <c r="E423" s="493"/>
    </row>
    <row r="424" spans="1:5" x14ac:dyDescent="0.25">
      <c r="A424" s="496"/>
      <c r="B424" s="485"/>
      <c r="C424" s="487"/>
      <c r="D424" s="490"/>
      <c r="E424" s="493"/>
    </row>
    <row r="425" spans="1:5" x14ac:dyDescent="0.25">
      <c r="A425" s="496"/>
      <c r="B425" s="485"/>
      <c r="C425" s="487"/>
      <c r="D425" s="490"/>
      <c r="E425" s="493"/>
    </row>
    <row r="426" spans="1:5" x14ac:dyDescent="0.25">
      <c r="A426" s="496"/>
      <c r="B426" s="485"/>
      <c r="C426" s="487"/>
      <c r="D426" s="490"/>
      <c r="E426" s="493"/>
    </row>
    <row r="427" spans="1:5" x14ac:dyDescent="0.25">
      <c r="A427" s="496"/>
      <c r="B427" s="485"/>
      <c r="C427" s="487"/>
      <c r="D427" s="490"/>
      <c r="E427" s="493"/>
    </row>
    <row r="428" spans="1:5" x14ac:dyDescent="0.25">
      <c r="A428" s="496"/>
      <c r="B428" s="485"/>
      <c r="C428" s="487"/>
      <c r="D428" s="490"/>
      <c r="E428" s="493"/>
    </row>
    <row r="429" spans="1:5" x14ac:dyDescent="0.25">
      <c r="A429" s="496"/>
      <c r="B429" s="485"/>
      <c r="C429" s="487"/>
      <c r="D429" s="490"/>
      <c r="E429" s="493"/>
    </row>
    <row r="430" spans="1:5" ht="15.75" thickBot="1" x14ac:dyDescent="0.3">
      <c r="A430" s="497"/>
      <c r="B430" s="485"/>
      <c r="C430" s="488"/>
      <c r="D430" s="491"/>
      <c r="E430" s="494"/>
    </row>
    <row r="431" spans="1:5" x14ac:dyDescent="0.25">
      <c r="A431" s="495">
        <v>22</v>
      </c>
      <c r="B431" s="484" t="s">
        <v>90</v>
      </c>
      <c r="C431" s="486" t="s">
        <v>37</v>
      </c>
      <c r="D431" s="489">
        <f>160*0.9</f>
        <v>144</v>
      </c>
      <c r="E431" s="492">
        <v>118.3902431694481</v>
      </c>
    </row>
    <row r="432" spans="1:5" x14ac:dyDescent="0.25">
      <c r="A432" s="496"/>
      <c r="B432" s="485"/>
      <c r="C432" s="487"/>
      <c r="D432" s="490"/>
      <c r="E432" s="493"/>
    </row>
    <row r="433" spans="1:5" x14ac:dyDescent="0.25">
      <c r="A433" s="496"/>
      <c r="B433" s="485"/>
      <c r="C433" s="487"/>
      <c r="D433" s="490"/>
      <c r="E433" s="493"/>
    </row>
    <row r="434" spans="1:5" x14ac:dyDescent="0.25">
      <c r="A434" s="496"/>
      <c r="B434" s="485"/>
      <c r="C434" s="487"/>
      <c r="D434" s="490"/>
      <c r="E434" s="493"/>
    </row>
    <row r="435" spans="1:5" x14ac:dyDescent="0.25">
      <c r="A435" s="496"/>
      <c r="B435" s="485"/>
      <c r="C435" s="487"/>
      <c r="D435" s="490"/>
      <c r="E435" s="493"/>
    </row>
    <row r="436" spans="1:5" x14ac:dyDescent="0.25">
      <c r="A436" s="496"/>
      <c r="B436" s="485"/>
      <c r="C436" s="487"/>
      <c r="D436" s="490"/>
      <c r="E436" s="493"/>
    </row>
    <row r="437" spans="1:5" x14ac:dyDescent="0.25">
      <c r="A437" s="496"/>
      <c r="B437" s="485"/>
      <c r="C437" s="487"/>
      <c r="D437" s="490"/>
      <c r="E437" s="493"/>
    </row>
    <row r="438" spans="1:5" x14ac:dyDescent="0.25">
      <c r="A438" s="496"/>
      <c r="B438" s="485"/>
      <c r="C438" s="487"/>
      <c r="D438" s="490"/>
      <c r="E438" s="493"/>
    </row>
    <row r="439" spans="1:5" x14ac:dyDescent="0.25">
      <c r="A439" s="496"/>
      <c r="B439" s="485"/>
      <c r="C439" s="487"/>
      <c r="D439" s="490"/>
      <c r="E439" s="493"/>
    </row>
    <row r="440" spans="1:5" x14ac:dyDescent="0.25">
      <c r="A440" s="496"/>
      <c r="B440" s="485"/>
      <c r="C440" s="487"/>
      <c r="D440" s="490"/>
      <c r="E440" s="493"/>
    </row>
    <row r="441" spans="1:5" x14ac:dyDescent="0.25">
      <c r="A441" s="496"/>
      <c r="B441" s="485"/>
      <c r="C441" s="487"/>
      <c r="D441" s="490"/>
      <c r="E441" s="493"/>
    </row>
    <row r="442" spans="1:5" x14ac:dyDescent="0.25">
      <c r="A442" s="496"/>
      <c r="B442" s="485"/>
      <c r="C442" s="487"/>
      <c r="D442" s="490"/>
      <c r="E442" s="493"/>
    </row>
    <row r="443" spans="1:5" x14ac:dyDescent="0.25">
      <c r="A443" s="496"/>
      <c r="B443" s="485"/>
      <c r="C443" s="487"/>
      <c r="D443" s="490"/>
      <c r="E443" s="493"/>
    </row>
    <row r="444" spans="1:5" x14ac:dyDescent="0.25">
      <c r="A444" s="496"/>
      <c r="B444" s="485"/>
      <c r="C444" s="487"/>
      <c r="D444" s="490"/>
      <c r="E444" s="493"/>
    </row>
    <row r="445" spans="1:5" x14ac:dyDescent="0.25">
      <c r="A445" s="496"/>
      <c r="B445" s="485"/>
      <c r="C445" s="487"/>
      <c r="D445" s="490"/>
      <c r="E445" s="493"/>
    </row>
    <row r="446" spans="1:5" x14ac:dyDescent="0.25">
      <c r="A446" s="496"/>
      <c r="B446" s="485"/>
      <c r="C446" s="487"/>
      <c r="D446" s="490"/>
      <c r="E446" s="493"/>
    </row>
    <row r="447" spans="1:5" x14ac:dyDescent="0.25">
      <c r="A447" s="496"/>
      <c r="B447" s="485"/>
      <c r="C447" s="487"/>
      <c r="D447" s="490"/>
      <c r="E447" s="493"/>
    </row>
    <row r="448" spans="1:5" x14ac:dyDescent="0.25">
      <c r="A448" s="496"/>
      <c r="B448" s="485"/>
      <c r="C448" s="487"/>
      <c r="D448" s="490"/>
      <c r="E448" s="493"/>
    </row>
    <row r="449" spans="1:5" x14ac:dyDescent="0.25">
      <c r="A449" s="496"/>
      <c r="B449" s="485"/>
      <c r="C449" s="487"/>
      <c r="D449" s="490"/>
      <c r="E449" s="493"/>
    </row>
    <row r="450" spans="1:5" ht="15.75" thickBot="1" x14ac:dyDescent="0.3">
      <c r="A450" s="497"/>
      <c r="B450" s="498"/>
      <c r="C450" s="488"/>
      <c r="D450" s="491"/>
      <c r="E450" s="494"/>
    </row>
    <row r="451" spans="1:5" x14ac:dyDescent="0.25">
      <c r="A451" s="495">
        <v>23</v>
      </c>
      <c r="B451" s="484" t="s">
        <v>144</v>
      </c>
      <c r="C451" s="499" t="s">
        <v>30</v>
      </c>
      <c r="D451" s="489">
        <f>400*0.9</f>
        <v>360</v>
      </c>
      <c r="E451" s="492">
        <v>302.26451120082208</v>
      </c>
    </row>
    <row r="452" spans="1:5" x14ac:dyDescent="0.25">
      <c r="A452" s="496"/>
      <c r="B452" s="485"/>
      <c r="C452" s="500"/>
      <c r="D452" s="490"/>
      <c r="E452" s="493"/>
    </row>
    <row r="453" spans="1:5" x14ac:dyDescent="0.25">
      <c r="A453" s="496"/>
      <c r="B453" s="485"/>
      <c r="C453" s="500"/>
      <c r="D453" s="490"/>
      <c r="E453" s="493"/>
    </row>
    <row r="454" spans="1:5" x14ac:dyDescent="0.25">
      <c r="A454" s="496"/>
      <c r="B454" s="485"/>
      <c r="C454" s="500"/>
      <c r="D454" s="490"/>
      <c r="E454" s="493"/>
    </row>
    <row r="455" spans="1:5" x14ac:dyDescent="0.25">
      <c r="A455" s="496"/>
      <c r="B455" s="485"/>
      <c r="C455" s="500"/>
      <c r="D455" s="490"/>
      <c r="E455" s="493"/>
    </row>
    <row r="456" spans="1:5" x14ac:dyDescent="0.25">
      <c r="A456" s="496"/>
      <c r="B456" s="485"/>
      <c r="C456" s="500"/>
      <c r="D456" s="490"/>
      <c r="E456" s="493"/>
    </row>
    <row r="457" spans="1:5" x14ac:dyDescent="0.25">
      <c r="A457" s="496"/>
      <c r="B457" s="485"/>
      <c r="C457" s="500"/>
      <c r="D457" s="490"/>
      <c r="E457" s="493"/>
    </row>
    <row r="458" spans="1:5" x14ac:dyDescent="0.25">
      <c r="A458" s="496"/>
      <c r="B458" s="485"/>
      <c r="C458" s="500"/>
      <c r="D458" s="490"/>
      <c r="E458" s="493"/>
    </row>
    <row r="459" spans="1:5" x14ac:dyDescent="0.25">
      <c r="A459" s="496"/>
      <c r="B459" s="485"/>
      <c r="C459" s="500"/>
      <c r="D459" s="490"/>
      <c r="E459" s="493"/>
    </row>
    <row r="460" spans="1:5" x14ac:dyDescent="0.25">
      <c r="A460" s="496"/>
      <c r="B460" s="485"/>
      <c r="C460" s="500"/>
      <c r="D460" s="490"/>
      <c r="E460" s="493"/>
    </row>
    <row r="461" spans="1:5" x14ac:dyDescent="0.25">
      <c r="A461" s="496"/>
      <c r="B461" s="485"/>
      <c r="C461" s="500"/>
      <c r="D461" s="490"/>
      <c r="E461" s="493"/>
    </row>
    <row r="462" spans="1:5" x14ac:dyDescent="0.25">
      <c r="A462" s="496"/>
      <c r="B462" s="485"/>
      <c r="C462" s="500"/>
      <c r="D462" s="490"/>
      <c r="E462" s="493"/>
    </row>
    <row r="463" spans="1:5" x14ac:dyDescent="0.25">
      <c r="A463" s="496"/>
      <c r="B463" s="485"/>
      <c r="C463" s="500"/>
      <c r="D463" s="490"/>
      <c r="E463" s="493"/>
    </row>
    <row r="464" spans="1:5" x14ac:dyDescent="0.25">
      <c r="A464" s="496"/>
      <c r="B464" s="485"/>
      <c r="C464" s="500"/>
      <c r="D464" s="490"/>
      <c r="E464" s="493"/>
    </row>
    <row r="465" spans="1:5" x14ac:dyDescent="0.25">
      <c r="A465" s="496"/>
      <c r="B465" s="485"/>
      <c r="C465" s="500"/>
      <c r="D465" s="490"/>
      <c r="E465" s="493"/>
    </row>
    <row r="466" spans="1:5" x14ac:dyDescent="0.25">
      <c r="A466" s="496"/>
      <c r="B466" s="485"/>
      <c r="C466" s="500"/>
      <c r="D466" s="490"/>
      <c r="E466" s="493"/>
    </row>
    <row r="467" spans="1:5" x14ac:dyDescent="0.25">
      <c r="A467" s="496"/>
      <c r="B467" s="485"/>
      <c r="C467" s="500"/>
      <c r="D467" s="490"/>
      <c r="E467" s="493"/>
    </row>
    <row r="468" spans="1:5" x14ac:dyDescent="0.25">
      <c r="A468" s="496"/>
      <c r="B468" s="485"/>
      <c r="C468" s="500"/>
      <c r="D468" s="490"/>
      <c r="E468" s="493"/>
    </row>
    <row r="469" spans="1:5" x14ac:dyDescent="0.25">
      <c r="A469" s="496"/>
      <c r="B469" s="485"/>
      <c r="C469" s="500"/>
      <c r="D469" s="490"/>
      <c r="E469" s="493"/>
    </row>
    <row r="470" spans="1:5" ht="15.75" thickBot="1" x14ac:dyDescent="0.3">
      <c r="A470" s="497"/>
      <c r="B470" s="498"/>
      <c r="C470" s="501"/>
      <c r="D470" s="491"/>
      <c r="E470" s="494"/>
    </row>
    <row r="471" spans="1:5" x14ac:dyDescent="0.25">
      <c r="A471" s="495">
        <v>24</v>
      </c>
      <c r="B471" s="484" t="s">
        <v>162</v>
      </c>
      <c r="C471" s="499" t="s">
        <v>37</v>
      </c>
      <c r="D471" s="489">
        <f>160*0.9</f>
        <v>144</v>
      </c>
      <c r="E471" s="492">
        <v>127.43362684592671</v>
      </c>
    </row>
    <row r="472" spans="1:5" x14ac:dyDescent="0.25">
      <c r="A472" s="496"/>
      <c r="B472" s="485"/>
      <c r="C472" s="500"/>
      <c r="D472" s="490"/>
      <c r="E472" s="493"/>
    </row>
    <row r="473" spans="1:5" x14ac:dyDescent="0.25">
      <c r="A473" s="496"/>
      <c r="B473" s="485"/>
      <c r="C473" s="500"/>
      <c r="D473" s="490"/>
      <c r="E473" s="493"/>
    </row>
    <row r="474" spans="1:5" x14ac:dyDescent="0.25">
      <c r="A474" s="496"/>
      <c r="B474" s="485"/>
      <c r="C474" s="500"/>
      <c r="D474" s="490"/>
      <c r="E474" s="493"/>
    </row>
    <row r="475" spans="1:5" x14ac:dyDescent="0.25">
      <c r="A475" s="496"/>
      <c r="B475" s="485"/>
      <c r="C475" s="500"/>
      <c r="D475" s="490"/>
      <c r="E475" s="493"/>
    </row>
    <row r="476" spans="1:5" x14ac:dyDescent="0.25">
      <c r="A476" s="496"/>
      <c r="B476" s="485"/>
      <c r="C476" s="500"/>
      <c r="D476" s="490"/>
      <c r="E476" s="493"/>
    </row>
    <row r="477" spans="1:5" x14ac:dyDescent="0.25">
      <c r="A477" s="496"/>
      <c r="B477" s="485"/>
      <c r="C477" s="500"/>
      <c r="D477" s="490"/>
      <c r="E477" s="493"/>
    </row>
    <row r="478" spans="1:5" x14ac:dyDescent="0.25">
      <c r="A478" s="496"/>
      <c r="B478" s="485"/>
      <c r="C478" s="500"/>
      <c r="D478" s="490"/>
      <c r="E478" s="493"/>
    </row>
    <row r="479" spans="1:5" x14ac:dyDescent="0.25">
      <c r="A479" s="496"/>
      <c r="B479" s="485"/>
      <c r="C479" s="500"/>
      <c r="D479" s="490"/>
      <c r="E479" s="493"/>
    </row>
    <row r="480" spans="1:5" x14ac:dyDescent="0.25">
      <c r="A480" s="496"/>
      <c r="B480" s="485"/>
      <c r="C480" s="500"/>
      <c r="D480" s="490"/>
      <c r="E480" s="493"/>
    </row>
    <row r="481" spans="1:5" x14ac:dyDescent="0.25">
      <c r="A481" s="496"/>
      <c r="B481" s="485"/>
      <c r="C481" s="500"/>
      <c r="D481" s="490"/>
      <c r="E481" s="493"/>
    </row>
    <row r="482" spans="1:5" x14ac:dyDescent="0.25">
      <c r="A482" s="496"/>
      <c r="B482" s="485"/>
      <c r="C482" s="500"/>
      <c r="D482" s="490"/>
      <c r="E482" s="493"/>
    </row>
    <row r="483" spans="1:5" x14ac:dyDescent="0.25">
      <c r="A483" s="496"/>
      <c r="B483" s="485"/>
      <c r="C483" s="500"/>
      <c r="D483" s="490"/>
      <c r="E483" s="493"/>
    </row>
    <row r="484" spans="1:5" x14ac:dyDescent="0.25">
      <c r="A484" s="496"/>
      <c r="B484" s="485"/>
      <c r="C484" s="500"/>
      <c r="D484" s="490"/>
      <c r="E484" s="493"/>
    </row>
    <row r="485" spans="1:5" x14ac:dyDescent="0.25">
      <c r="A485" s="496"/>
      <c r="B485" s="485"/>
      <c r="C485" s="500"/>
      <c r="D485" s="490"/>
      <c r="E485" s="493"/>
    </row>
    <row r="486" spans="1:5" x14ac:dyDescent="0.25">
      <c r="A486" s="496"/>
      <c r="B486" s="485"/>
      <c r="C486" s="500"/>
      <c r="D486" s="490"/>
      <c r="E486" s="493"/>
    </row>
    <row r="487" spans="1:5" x14ac:dyDescent="0.25">
      <c r="A487" s="496"/>
      <c r="B487" s="485"/>
      <c r="C487" s="500"/>
      <c r="D487" s="490"/>
      <c r="E487" s="493"/>
    </row>
    <row r="488" spans="1:5" x14ac:dyDescent="0.25">
      <c r="A488" s="496"/>
      <c r="B488" s="485"/>
      <c r="C488" s="500"/>
      <c r="D488" s="490"/>
      <c r="E488" s="493"/>
    </row>
    <row r="489" spans="1:5" x14ac:dyDescent="0.25">
      <c r="A489" s="496"/>
      <c r="B489" s="485"/>
      <c r="C489" s="500"/>
      <c r="D489" s="490"/>
      <c r="E489" s="493"/>
    </row>
    <row r="490" spans="1:5" ht="15.75" thickBot="1" x14ac:dyDescent="0.3">
      <c r="A490" s="497"/>
      <c r="B490" s="498"/>
      <c r="C490" s="501"/>
      <c r="D490" s="491"/>
      <c r="E490" s="494"/>
    </row>
    <row r="491" spans="1:5" x14ac:dyDescent="0.25">
      <c r="A491" s="495">
        <v>25</v>
      </c>
      <c r="B491" s="484" t="s">
        <v>137</v>
      </c>
      <c r="C491" s="499" t="s">
        <v>37</v>
      </c>
      <c r="D491" s="489">
        <f>160*0.9</f>
        <v>144</v>
      </c>
      <c r="E491" s="492">
        <v>144</v>
      </c>
    </row>
    <row r="492" spans="1:5" x14ac:dyDescent="0.25">
      <c r="A492" s="496"/>
      <c r="B492" s="485"/>
      <c r="C492" s="500"/>
      <c r="D492" s="490"/>
      <c r="E492" s="493"/>
    </row>
    <row r="493" spans="1:5" x14ac:dyDescent="0.25">
      <c r="A493" s="496"/>
      <c r="B493" s="485"/>
      <c r="C493" s="500"/>
      <c r="D493" s="490"/>
      <c r="E493" s="493"/>
    </row>
    <row r="494" spans="1:5" x14ac:dyDescent="0.25">
      <c r="A494" s="496"/>
      <c r="B494" s="485"/>
      <c r="C494" s="500"/>
      <c r="D494" s="490"/>
      <c r="E494" s="493"/>
    </row>
    <row r="495" spans="1:5" x14ac:dyDescent="0.25">
      <c r="A495" s="496"/>
      <c r="B495" s="485"/>
      <c r="C495" s="500"/>
      <c r="D495" s="490"/>
      <c r="E495" s="493"/>
    </row>
    <row r="496" spans="1:5" x14ac:dyDescent="0.25">
      <c r="A496" s="496"/>
      <c r="B496" s="485"/>
      <c r="C496" s="500"/>
      <c r="D496" s="490"/>
      <c r="E496" s="493"/>
    </row>
    <row r="497" spans="1:5" x14ac:dyDescent="0.25">
      <c r="A497" s="496"/>
      <c r="B497" s="485"/>
      <c r="C497" s="500"/>
      <c r="D497" s="490"/>
      <c r="E497" s="493"/>
    </row>
    <row r="498" spans="1:5" x14ac:dyDescent="0.25">
      <c r="A498" s="496"/>
      <c r="B498" s="485"/>
      <c r="C498" s="500"/>
      <c r="D498" s="490"/>
      <c r="E498" s="493"/>
    </row>
    <row r="499" spans="1:5" x14ac:dyDescent="0.25">
      <c r="A499" s="496"/>
      <c r="B499" s="485"/>
      <c r="C499" s="500"/>
      <c r="D499" s="490"/>
      <c r="E499" s="493"/>
    </row>
    <row r="500" spans="1:5" x14ac:dyDescent="0.25">
      <c r="A500" s="496"/>
      <c r="B500" s="485"/>
      <c r="C500" s="500"/>
      <c r="D500" s="490"/>
      <c r="E500" s="493"/>
    </row>
    <row r="501" spans="1:5" x14ac:dyDescent="0.25">
      <c r="A501" s="496"/>
      <c r="B501" s="485"/>
      <c r="C501" s="500"/>
      <c r="D501" s="490"/>
      <c r="E501" s="493"/>
    </row>
    <row r="502" spans="1:5" x14ac:dyDescent="0.25">
      <c r="A502" s="496"/>
      <c r="B502" s="485"/>
      <c r="C502" s="500"/>
      <c r="D502" s="490"/>
      <c r="E502" s="493"/>
    </row>
    <row r="503" spans="1:5" x14ac:dyDescent="0.25">
      <c r="A503" s="496"/>
      <c r="B503" s="485"/>
      <c r="C503" s="500"/>
      <c r="D503" s="490"/>
      <c r="E503" s="493"/>
    </row>
    <row r="504" spans="1:5" x14ac:dyDescent="0.25">
      <c r="A504" s="496"/>
      <c r="B504" s="485"/>
      <c r="C504" s="500"/>
      <c r="D504" s="490"/>
      <c r="E504" s="493"/>
    </row>
    <row r="505" spans="1:5" x14ac:dyDescent="0.25">
      <c r="A505" s="496"/>
      <c r="B505" s="485"/>
      <c r="C505" s="500"/>
      <c r="D505" s="490"/>
      <c r="E505" s="493"/>
    </row>
    <row r="506" spans="1:5" x14ac:dyDescent="0.25">
      <c r="A506" s="496"/>
      <c r="B506" s="485"/>
      <c r="C506" s="500"/>
      <c r="D506" s="490"/>
      <c r="E506" s="493"/>
    </row>
    <row r="507" spans="1:5" x14ac:dyDescent="0.25">
      <c r="A507" s="496"/>
      <c r="B507" s="485"/>
      <c r="C507" s="500"/>
      <c r="D507" s="490"/>
      <c r="E507" s="493"/>
    </row>
    <row r="508" spans="1:5" x14ac:dyDescent="0.25">
      <c r="A508" s="496"/>
      <c r="B508" s="485"/>
      <c r="C508" s="500"/>
      <c r="D508" s="490"/>
      <c r="E508" s="493"/>
    </row>
    <row r="509" spans="1:5" x14ac:dyDescent="0.25">
      <c r="A509" s="496"/>
      <c r="B509" s="485"/>
      <c r="C509" s="500"/>
      <c r="D509" s="490"/>
      <c r="E509" s="493"/>
    </row>
    <row r="510" spans="1:5" ht="15.75" thickBot="1" x14ac:dyDescent="0.3">
      <c r="A510" s="497"/>
      <c r="B510" s="498"/>
      <c r="C510" s="501"/>
      <c r="D510" s="491"/>
      <c r="E510" s="494"/>
    </row>
    <row r="513" spans="2:4" ht="18.75" x14ac:dyDescent="0.3">
      <c r="B513" s="44"/>
      <c r="C513" s="44"/>
      <c r="D513" s="45"/>
    </row>
    <row r="514" spans="2:4" x14ac:dyDescent="0.25">
      <c r="B514" s="45"/>
      <c r="C514" s="45"/>
      <c r="D514" s="45"/>
    </row>
    <row r="515" spans="2:4" x14ac:dyDescent="0.25">
      <c r="B515" s="483"/>
      <c r="C515" s="483"/>
      <c r="D515" s="45"/>
    </row>
  </sheetData>
  <sheetProtection formatCells="0" formatColumns="0" formatRows="0" insertRows="0"/>
  <mergeCells count="132">
    <mergeCell ref="E291:E310"/>
    <mergeCell ref="A251:A270"/>
    <mergeCell ref="E471:E490"/>
    <mergeCell ref="A491:A510"/>
    <mergeCell ref="B491:B510"/>
    <mergeCell ref="C491:C510"/>
    <mergeCell ref="D491:D510"/>
    <mergeCell ref="E491:E510"/>
    <mergeCell ref="A471:A490"/>
    <mergeCell ref="B471:B490"/>
    <mergeCell ref="C471:C490"/>
    <mergeCell ref="B251:B270"/>
    <mergeCell ref="C251:C270"/>
    <mergeCell ref="D251:D270"/>
    <mergeCell ref="C291:C310"/>
    <mergeCell ref="D291:D310"/>
    <mergeCell ref="E351:E370"/>
    <mergeCell ref="E331:E350"/>
    <mergeCell ref="A351:A370"/>
    <mergeCell ref="B351:B370"/>
    <mergeCell ref="C351:C370"/>
    <mergeCell ref="D351:D370"/>
    <mergeCell ref="A331:A350"/>
    <mergeCell ref="B331:B350"/>
    <mergeCell ref="A8:A11"/>
    <mergeCell ref="B8:B11"/>
    <mergeCell ref="C8:C11"/>
    <mergeCell ref="D8:D11"/>
    <mergeCell ref="A31:A50"/>
    <mergeCell ref="B31:B50"/>
    <mergeCell ref="C31:C50"/>
    <mergeCell ref="D31:D50"/>
    <mergeCell ref="E8:E11"/>
    <mergeCell ref="B2:D3"/>
    <mergeCell ref="A12:A30"/>
    <mergeCell ref="B12:B30"/>
    <mergeCell ref="C12:C30"/>
    <mergeCell ref="D12:D30"/>
    <mergeCell ref="D51:D70"/>
    <mergeCell ref="E12:E30"/>
    <mergeCell ref="E31:E50"/>
    <mergeCell ref="E111:E130"/>
    <mergeCell ref="E71:E90"/>
    <mergeCell ref="E51:E70"/>
    <mergeCell ref="A71:A90"/>
    <mergeCell ref="B71:B90"/>
    <mergeCell ref="C71:C90"/>
    <mergeCell ref="D71:D90"/>
    <mergeCell ref="A51:A70"/>
    <mergeCell ref="B51:B70"/>
    <mergeCell ref="C51:C70"/>
    <mergeCell ref="E91:E110"/>
    <mergeCell ref="A111:A130"/>
    <mergeCell ref="B111:B130"/>
    <mergeCell ref="C111:C130"/>
    <mergeCell ref="D111:D130"/>
    <mergeCell ref="A91:A110"/>
    <mergeCell ref="B91:B110"/>
    <mergeCell ref="C91:C110"/>
    <mergeCell ref="D91:D110"/>
    <mergeCell ref="E151:E170"/>
    <mergeCell ref="E131:E150"/>
    <mergeCell ref="A151:A170"/>
    <mergeCell ref="B151:B170"/>
    <mergeCell ref="C151:C170"/>
    <mergeCell ref="D151:D170"/>
    <mergeCell ref="A131:A150"/>
    <mergeCell ref="B131:B150"/>
    <mergeCell ref="C131:C150"/>
    <mergeCell ref="D131:D150"/>
    <mergeCell ref="A191:A210"/>
    <mergeCell ref="B191:B210"/>
    <mergeCell ref="C191:C210"/>
    <mergeCell ref="D191:D210"/>
    <mergeCell ref="A171:A190"/>
    <mergeCell ref="B171:B190"/>
    <mergeCell ref="C171:C190"/>
    <mergeCell ref="D171:D190"/>
    <mergeCell ref="D211:D230"/>
    <mergeCell ref="E171:E190"/>
    <mergeCell ref="E191:E210"/>
    <mergeCell ref="E211:E230"/>
    <mergeCell ref="E311:E330"/>
    <mergeCell ref="E231:E250"/>
    <mergeCell ref="E271:E290"/>
    <mergeCell ref="E251:E270"/>
    <mergeCell ref="A231:A250"/>
    <mergeCell ref="B231:B250"/>
    <mergeCell ref="C231:C250"/>
    <mergeCell ref="D231:D250"/>
    <mergeCell ref="A211:A230"/>
    <mergeCell ref="B211:B230"/>
    <mergeCell ref="C211:C230"/>
    <mergeCell ref="A311:A330"/>
    <mergeCell ref="B311:B330"/>
    <mergeCell ref="C311:C330"/>
    <mergeCell ref="D311:D330"/>
    <mergeCell ref="A271:A290"/>
    <mergeCell ref="B271:B290"/>
    <mergeCell ref="C271:C290"/>
    <mergeCell ref="D271:D290"/>
    <mergeCell ref="A291:A310"/>
    <mergeCell ref="B291:B310"/>
    <mergeCell ref="C331:C350"/>
    <mergeCell ref="D331:D350"/>
    <mergeCell ref="E371:E390"/>
    <mergeCell ref="A391:A410"/>
    <mergeCell ref="B391:B410"/>
    <mergeCell ref="C391:C410"/>
    <mergeCell ref="D391:D410"/>
    <mergeCell ref="A371:A390"/>
    <mergeCell ref="B371:B390"/>
    <mergeCell ref="C371:C390"/>
    <mergeCell ref="D371:D390"/>
    <mergeCell ref="E391:E410"/>
    <mergeCell ref="B515:C515"/>
    <mergeCell ref="B411:B430"/>
    <mergeCell ref="C411:C430"/>
    <mergeCell ref="D411:D430"/>
    <mergeCell ref="D471:D490"/>
    <mergeCell ref="E431:E450"/>
    <mergeCell ref="E411:E430"/>
    <mergeCell ref="A431:A450"/>
    <mergeCell ref="B431:B450"/>
    <mergeCell ref="C431:C450"/>
    <mergeCell ref="D431:D450"/>
    <mergeCell ref="A411:A430"/>
    <mergeCell ref="E451:E470"/>
    <mergeCell ref="A451:A470"/>
    <mergeCell ref="B451:B470"/>
    <mergeCell ref="C451:C470"/>
    <mergeCell ref="D451:D470"/>
  </mergeCells>
  <pageMargins left="0.7" right="0.7" top="0.75" bottom="0.75" header="0.3" footer="0.3"/>
  <pageSetup paperSize="9" scale="50" orientation="portrait" r:id="rId1"/>
  <rowBreaks count="2" manualBreakCount="2">
    <brk id="70" max="16383" man="1"/>
    <brk id="150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9"/>
  <sheetViews>
    <sheetView view="pageBreakPreview" zoomScale="70" zoomScaleNormal="80" zoomScaleSheetLayoutView="70" workbookViewId="0">
      <selection activeCell="U28" sqref="U28"/>
    </sheetView>
  </sheetViews>
  <sheetFormatPr defaultColWidth="9.140625" defaultRowHeight="15" x14ac:dyDescent="0.25"/>
  <cols>
    <col min="1" max="1" width="8" style="28" customWidth="1"/>
    <col min="2" max="2" width="25.85546875" style="28" customWidth="1"/>
    <col min="3" max="4" width="22.5703125" style="28" customWidth="1"/>
    <col min="5" max="5" width="11.85546875" style="28" customWidth="1"/>
    <col min="6" max="16384" width="9.140625" style="28"/>
  </cols>
  <sheetData>
    <row r="1" spans="1:5" x14ac:dyDescent="0.25">
      <c r="A1" s="27"/>
      <c r="B1" s="27"/>
      <c r="C1" s="27"/>
      <c r="D1" s="27"/>
    </row>
    <row r="2" spans="1:5" x14ac:dyDescent="0.25">
      <c r="A2" s="27"/>
      <c r="B2" s="218" t="s">
        <v>120</v>
      </c>
      <c r="C2" s="219"/>
      <c r="D2" s="219"/>
    </row>
    <row r="3" spans="1:5" x14ac:dyDescent="0.25">
      <c r="A3" s="27"/>
      <c r="B3" s="220"/>
      <c r="C3" s="221"/>
      <c r="D3" s="221"/>
    </row>
    <row r="4" spans="1:5" ht="20.25" x14ac:dyDescent="0.25">
      <c r="A4" s="27"/>
      <c r="B4" s="29"/>
      <c r="C4" s="29"/>
      <c r="D4" s="29"/>
    </row>
    <row r="5" spans="1:5" ht="20.25" customHeight="1" x14ac:dyDescent="0.25">
      <c r="A5" s="27"/>
      <c r="B5" s="29"/>
      <c r="C5" s="29"/>
      <c r="D5" s="29"/>
    </row>
    <row r="6" spans="1:5" ht="30" customHeight="1" x14ac:dyDescent="0.25">
      <c r="A6" s="27"/>
      <c r="B6" s="29"/>
      <c r="C6" s="29"/>
      <c r="D6" s="29"/>
    </row>
    <row r="7" spans="1:5" ht="15.75" thickBot="1" x14ac:dyDescent="0.3">
      <c r="A7" s="27"/>
      <c r="B7" s="27"/>
      <c r="C7" s="27"/>
      <c r="D7" s="27"/>
    </row>
    <row r="8" spans="1:5" ht="31.5" customHeight="1" x14ac:dyDescent="0.25">
      <c r="A8" s="526" t="s">
        <v>2</v>
      </c>
      <c r="B8" s="527" t="s">
        <v>3</v>
      </c>
      <c r="C8" s="527" t="s">
        <v>4</v>
      </c>
      <c r="D8" s="231" t="s">
        <v>5</v>
      </c>
      <c r="E8" s="237" t="s">
        <v>12</v>
      </c>
    </row>
    <row r="9" spans="1:5" ht="33" customHeight="1" x14ac:dyDescent="0.25">
      <c r="A9" s="252"/>
      <c r="B9" s="528"/>
      <c r="C9" s="528"/>
      <c r="D9" s="232"/>
      <c r="E9" s="238"/>
    </row>
    <row r="10" spans="1:5" ht="15.75" customHeight="1" x14ac:dyDescent="0.25">
      <c r="A10" s="252"/>
      <c r="B10" s="528"/>
      <c r="C10" s="528"/>
      <c r="D10" s="232"/>
      <c r="E10" s="238"/>
    </row>
    <row r="11" spans="1:5" ht="15.75" thickBot="1" x14ac:dyDescent="0.3">
      <c r="A11" s="252"/>
      <c r="B11" s="528"/>
      <c r="C11" s="528"/>
      <c r="D11" s="233"/>
      <c r="E11" s="239"/>
    </row>
    <row r="12" spans="1:5" x14ac:dyDescent="0.25">
      <c r="A12" s="241">
        <v>1</v>
      </c>
      <c r="B12" s="528" t="s">
        <v>19</v>
      </c>
      <c r="C12" s="528" t="s">
        <v>37</v>
      </c>
      <c r="D12" s="538">
        <f>160*0.9</f>
        <v>144</v>
      </c>
      <c r="E12" s="529">
        <v>86.146038925584364</v>
      </c>
    </row>
    <row r="13" spans="1:5" x14ac:dyDescent="0.25">
      <c r="A13" s="241"/>
      <c r="B13" s="528"/>
      <c r="C13" s="528"/>
      <c r="D13" s="539"/>
      <c r="E13" s="529"/>
    </row>
    <row r="14" spans="1:5" x14ac:dyDescent="0.25">
      <c r="A14" s="241"/>
      <c r="B14" s="528"/>
      <c r="C14" s="528"/>
      <c r="D14" s="539"/>
      <c r="E14" s="529"/>
    </row>
    <row r="15" spans="1:5" x14ac:dyDescent="0.25">
      <c r="A15" s="241"/>
      <c r="B15" s="528"/>
      <c r="C15" s="528"/>
      <c r="D15" s="539"/>
      <c r="E15" s="529"/>
    </row>
    <row r="16" spans="1:5" x14ac:dyDescent="0.25">
      <c r="A16" s="241"/>
      <c r="B16" s="528"/>
      <c r="C16" s="528"/>
      <c r="D16" s="539"/>
      <c r="E16" s="529"/>
    </row>
    <row r="17" spans="1:5" ht="15.75" thickBot="1" x14ac:dyDescent="0.3">
      <c r="A17" s="242"/>
      <c r="B17" s="531"/>
      <c r="C17" s="531"/>
      <c r="D17" s="540"/>
      <c r="E17" s="530"/>
    </row>
    <row r="18" spans="1:5" x14ac:dyDescent="0.25">
      <c r="A18" s="249">
        <v>2</v>
      </c>
      <c r="B18" s="527" t="s">
        <v>20</v>
      </c>
      <c r="C18" s="532" t="s">
        <v>42</v>
      </c>
      <c r="D18" s="535"/>
      <c r="E18" s="541">
        <v>0</v>
      </c>
    </row>
    <row r="19" spans="1:5" x14ac:dyDescent="0.25">
      <c r="A19" s="241"/>
      <c r="B19" s="528"/>
      <c r="C19" s="533"/>
      <c r="D19" s="536"/>
      <c r="E19" s="529"/>
    </row>
    <row r="20" spans="1:5" x14ac:dyDescent="0.25">
      <c r="A20" s="241"/>
      <c r="B20" s="528"/>
      <c r="C20" s="533"/>
      <c r="D20" s="536"/>
      <c r="E20" s="529"/>
    </row>
    <row r="21" spans="1:5" ht="15.75" thickBot="1" x14ac:dyDescent="0.3">
      <c r="A21" s="242"/>
      <c r="B21" s="531"/>
      <c r="C21" s="534"/>
      <c r="D21" s="537"/>
      <c r="E21" s="530"/>
    </row>
    <row r="22" spans="1:5" x14ac:dyDescent="0.25">
      <c r="A22" s="526">
        <v>3</v>
      </c>
      <c r="B22" s="542" t="s">
        <v>54</v>
      </c>
      <c r="C22" s="527" t="s">
        <v>37</v>
      </c>
      <c r="D22" s="545">
        <f>160*0.9</f>
        <v>144</v>
      </c>
      <c r="E22" s="541">
        <v>102.92961125092677</v>
      </c>
    </row>
    <row r="23" spans="1:5" x14ac:dyDescent="0.25">
      <c r="A23" s="252"/>
      <c r="B23" s="543"/>
      <c r="C23" s="528"/>
      <c r="D23" s="539"/>
      <c r="E23" s="529"/>
    </row>
    <row r="24" spans="1:5" x14ac:dyDescent="0.25">
      <c r="A24" s="252"/>
      <c r="B24" s="543"/>
      <c r="C24" s="528"/>
      <c r="D24" s="539"/>
      <c r="E24" s="529"/>
    </row>
    <row r="25" spans="1:5" x14ac:dyDescent="0.25">
      <c r="A25" s="252"/>
      <c r="B25" s="543"/>
      <c r="C25" s="528"/>
      <c r="D25" s="539"/>
      <c r="E25" s="529"/>
    </row>
    <row r="26" spans="1:5" ht="15.75" thickBot="1" x14ac:dyDescent="0.3">
      <c r="A26" s="253"/>
      <c r="B26" s="544"/>
      <c r="C26" s="531"/>
      <c r="D26" s="540"/>
      <c r="E26" s="530"/>
    </row>
    <row r="27" spans="1:5" x14ac:dyDescent="0.25">
      <c r="A27" s="526">
        <v>4</v>
      </c>
      <c r="B27" s="542" t="s">
        <v>32</v>
      </c>
      <c r="C27" s="552" t="s">
        <v>121</v>
      </c>
      <c r="D27" s="545">
        <f>180*0.9</f>
        <v>162</v>
      </c>
      <c r="E27" s="541">
        <v>114.41363611285267</v>
      </c>
    </row>
    <row r="28" spans="1:5" x14ac:dyDescent="0.25">
      <c r="A28" s="252"/>
      <c r="B28" s="543"/>
      <c r="C28" s="553"/>
      <c r="D28" s="539"/>
      <c r="E28" s="529"/>
    </row>
    <row r="29" spans="1:5" x14ac:dyDescent="0.25">
      <c r="A29" s="252"/>
      <c r="B29" s="543"/>
      <c r="C29" s="553"/>
      <c r="D29" s="539"/>
      <c r="E29" s="529"/>
    </row>
    <row r="30" spans="1:5" x14ac:dyDescent="0.25">
      <c r="A30" s="252"/>
      <c r="B30" s="543"/>
      <c r="C30" s="553"/>
      <c r="D30" s="539"/>
      <c r="E30" s="529"/>
    </row>
    <row r="31" spans="1:5" x14ac:dyDescent="0.25">
      <c r="A31" s="252"/>
      <c r="B31" s="543"/>
      <c r="C31" s="553"/>
      <c r="D31" s="539"/>
      <c r="E31" s="529"/>
    </row>
    <row r="32" spans="1:5" ht="19.5" customHeight="1" x14ac:dyDescent="0.25">
      <c r="A32" s="252"/>
      <c r="B32" s="543"/>
      <c r="C32" s="553"/>
      <c r="D32" s="539"/>
      <c r="E32" s="529"/>
    </row>
    <row r="33" spans="1:5" ht="19.5" customHeight="1" x14ac:dyDescent="0.25">
      <c r="A33" s="550"/>
      <c r="B33" s="551"/>
      <c r="C33" s="554"/>
      <c r="D33" s="539"/>
      <c r="E33" s="546"/>
    </row>
    <row r="34" spans="1:5" ht="15.75" thickBot="1" x14ac:dyDescent="0.3">
      <c r="A34" s="253"/>
      <c r="B34" s="544"/>
      <c r="C34" s="555"/>
      <c r="D34" s="540"/>
      <c r="E34" s="530"/>
    </row>
    <row r="35" spans="1:5" x14ac:dyDescent="0.25">
      <c r="A35" s="526">
        <v>5</v>
      </c>
      <c r="B35" s="542" t="s">
        <v>55</v>
      </c>
      <c r="C35" s="542" t="s">
        <v>37</v>
      </c>
      <c r="D35" s="547">
        <f>160*0.9</f>
        <v>144</v>
      </c>
      <c r="E35" s="541">
        <v>91.872198895407081</v>
      </c>
    </row>
    <row r="36" spans="1:5" x14ac:dyDescent="0.25">
      <c r="A36" s="252"/>
      <c r="B36" s="543"/>
      <c r="C36" s="543"/>
      <c r="D36" s="548"/>
      <c r="E36" s="529"/>
    </row>
    <row r="37" spans="1:5" x14ac:dyDescent="0.25">
      <c r="A37" s="252"/>
      <c r="B37" s="543"/>
      <c r="C37" s="543"/>
      <c r="D37" s="548"/>
      <c r="E37" s="529"/>
    </row>
    <row r="38" spans="1:5" x14ac:dyDescent="0.25">
      <c r="A38" s="252"/>
      <c r="B38" s="543"/>
      <c r="C38" s="543"/>
      <c r="D38" s="548"/>
      <c r="E38" s="529"/>
    </row>
    <row r="39" spans="1:5" x14ac:dyDescent="0.25">
      <c r="A39" s="252"/>
      <c r="B39" s="543"/>
      <c r="C39" s="543"/>
      <c r="D39" s="548"/>
      <c r="E39" s="529"/>
    </row>
    <row r="40" spans="1:5" x14ac:dyDescent="0.25">
      <c r="A40" s="252"/>
      <c r="B40" s="543"/>
      <c r="C40" s="543"/>
      <c r="D40" s="548"/>
      <c r="E40" s="529"/>
    </row>
    <row r="41" spans="1:5" x14ac:dyDescent="0.25">
      <c r="A41" s="252"/>
      <c r="B41" s="543"/>
      <c r="C41" s="543"/>
      <c r="D41" s="548"/>
      <c r="E41" s="529"/>
    </row>
    <row r="42" spans="1:5" ht="15.75" thickBot="1" x14ac:dyDescent="0.3">
      <c r="A42" s="253"/>
      <c r="B42" s="544"/>
      <c r="C42" s="544"/>
      <c r="D42" s="549"/>
      <c r="E42" s="530"/>
    </row>
    <row r="43" spans="1:5" x14ac:dyDescent="0.25">
      <c r="A43" s="526">
        <v>6</v>
      </c>
      <c r="B43" s="542" t="s">
        <v>36</v>
      </c>
      <c r="C43" s="542" t="s">
        <v>37</v>
      </c>
      <c r="D43" s="547">
        <f>160*0.9</f>
        <v>144</v>
      </c>
      <c r="E43" s="541">
        <v>138.47129382224014</v>
      </c>
    </row>
    <row r="44" spans="1:5" x14ac:dyDescent="0.25">
      <c r="A44" s="252"/>
      <c r="B44" s="543"/>
      <c r="C44" s="543"/>
      <c r="D44" s="548"/>
      <c r="E44" s="529"/>
    </row>
    <row r="45" spans="1:5" x14ac:dyDescent="0.25">
      <c r="A45" s="252"/>
      <c r="B45" s="543"/>
      <c r="C45" s="543"/>
      <c r="D45" s="548"/>
      <c r="E45" s="529"/>
    </row>
    <row r="46" spans="1:5" x14ac:dyDescent="0.25">
      <c r="A46" s="252"/>
      <c r="B46" s="543"/>
      <c r="C46" s="543"/>
      <c r="D46" s="548"/>
      <c r="E46" s="529"/>
    </row>
    <row r="47" spans="1:5" x14ac:dyDescent="0.25">
      <c r="A47" s="252"/>
      <c r="B47" s="543"/>
      <c r="C47" s="543"/>
      <c r="D47" s="548"/>
      <c r="E47" s="529"/>
    </row>
    <row r="48" spans="1:5" x14ac:dyDescent="0.25">
      <c r="A48" s="252"/>
      <c r="B48" s="543"/>
      <c r="C48" s="543"/>
      <c r="D48" s="548"/>
      <c r="E48" s="529"/>
    </row>
    <row r="49" spans="1:5" x14ac:dyDescent="0.25">
      <c r="A49" s="252"/>
      <c r="B49" s="543"/>
      <c r="C49" s="543"/>
      <c r="D49" s="548"/>
      <c r="E49" s="529"/>
    </row>
    <row r="50" spans="1:5" ht="15.75" thickBot="1" x14ac:dyDescent="0.3">
      <c r="A50" s="253"/>
      <c r="B50" s="544"/>
      <c r="C50" s="544"/>
      <c r="D50" s="549"/>
      <c r="E50" s="530"/>
    </row>
    <row r="51" spans="1:5" x14ac:dyDescent="0.25">
      <c r="A51" s="526">
        <v>7</v>
      </c>
      <c r="B51" s="542" t="s">
        <v>38</v>
      </c>
      <c r="C51" s="527" t="s">
        <v>42</v>
      </c>
      <c r="D51" s="545">
        <f>250*0.9</f>
        <v>225</v>
      </c>
      <c r="E51" s="541">
        <v>159.84024861925883</v>
      </c>
    </row>
    <row r="52" spans="1:5" x14ac:dyDescent="0.25">
      <c r="A52" s="252"/>
      <c r="B52" s="543"/>
      <c r="C52" s="528"/>
      <c r="D52" s="539"/>
      <c r="E52" s="529"/>
    </row>
    <row r="53" spans="1:5" ht="15.75" thickBot="1" x14ac:dyDescent="0.3">
      <c r="A53" s="253"/>
      <c r="B53" s="544"/>
      <c r="C53" s="531"/>
      <c r="D53" s="540"/>
      <c r="E53" s="530"/>
    </row>
    <row r="54" spans="1:5" x14ac:dyDescent="0.25">
      <c r="A54" s="526">
        <v>8</v>
      </c>
      <c r="B54" s="542" t="s">
        <v>40</v>
      </c>
      <c r="C54" s="556" t="s">
        <v>122</v>
      </c>
      <c r="D54" s="547">
        <f>160*0.9</f>
        <v>144</v>
      </c>
      <c r="E54" s="541">
        <v>144</v>
      </c>
    </row>
    <row r="55" spans="1:5" x14ac:dyDescent="0.25">
      <c r="A55" s="252"/>
      <c r="B55" s="543"/>
      <c r="C55" s="557"/>
      <c r="D55" s="548"/>
      <c r="E55" s="529"/>
    </row>
    <row r="56" spans="1:5" ht="15.75" thickBot="1" x14ac:dyDescent="0.3">
      <c r="A56" s="253"/>
      <c r="B56" s="544"/>
      <c r="C56" s="558"/>
      <c r="D56" s="549"/>
      <c r="E56" s="530"/>
    </row>
    <row r="57" spans="1:5" x14ac:dyDescent="0.25">
      <c r="A57" s="526">
        <v>9</v>
      </c>
      <c r="B57" s="559" t="s">
        <v>123</v>
      </c>
      <c r="C57" s="567" t="s">
        <v>124</v>
      </c>
      <c r="D57" s="535">
        <f>63*0.9</f>
        <v>56.7</v>
      </c>
      <c r="E57" s="541">
        <v>56.7</v>
      </c>
    </row>
    <row r="58" spans="1:5" ht="15.75" thickBot="1" x14ac:dyDescent="0.3">
      <c r="A58" s="253"/>
      <c r="B58" s="566"/>
      <c r="C58" s="568"/>
      <c r="D58" s="537"/>
      <c r="E58" s="530"/>
    </row>
    <row r="59" spans="1:5" s="35" customFormat="1" ht="15.75" x14ac:dyDescent="0.25">
      <c r="A59" s="526">
        <v>10</v>
      </c>
      <c r="B59" s="559" t="s">
        <v>125</v>
      </c>
      <c r="C59" s="542" t="s">
        <v>126</v>
      </c>
      <c r="D59" s="562">
        <v>450</v>
      </c>
      <c r="E59" s="34">
        <v>424.72591461595493</v>
      </c>
    </row>
    <row r="60" spans="1:5" s="37" customFormat="1" ht="15.75" x14ac:dyDescent="0.25">
      <c r="A60" s="252"/>
      <c r="B60" s="560"/>
      <c r="C60" s="543"/>
      <c r="D60" s="563"/>
      <c r="E60" s="36">
        <v>424.72591461595493</v>
      </c>
    </row>
    <row r="61" spans="1:5" s="37" customFormat="1" ht="15.75" x14ac:dyDescent="0.25">
      <c r="A61" s="252"/>
      <c r="B61" s="560"/>
      <c r="C61" s="543"/>
      <c r="D61" s="563"/>
      <c r="E61" s="36"/>
    </row>
    <row r="62" spans="1:5" s="37" customFormat="1" ht="15.75" x14ac:dyDescent="0.25">
      <c r="A62" s="252"/>
      <c r="B62" s="560"/>
      <c r="C62" s="543"/>
      <c r="D62" s="563"/>
      <c r="E62" s="36">
        <v>424.72591461595493</v>
      </c>
    </row>
    <row r="63" spans="1:5" s="39" customFormat="1" ht="16.5" thickBot="1" x14ac:dyDescent="0.3">
      <c r="A63" s="550"/>
      <c r="B63" s="561"/>
      <c r="C63" s="551"/>
      <c r="D63" s="564"/>
      <c r="E63" s="38">
        <v>424.72591461595493</v>
      </c>
    </row>
    <row r="64" spans="1:5" s="39" customFormat="1" ht="16.5" thickBot="1" x14ac:dyDescent="0.3">
      <c r="A64" s="253"/>
      <c r="B64" s="561"/>
      <c r="C64" s="544"/>
      <c r="D64" s="565"/>
      <c r="E64" s="38">
        <v>424.72591461595493</v>
      </c>
    </row>
    <row r="65" spans="1:5" s="40" customFormat="1" x14ac:dyDescent="0.25">
      <c r="A65" s="575">
        <v>11</v>
      </c>
      <c r="B65" s="528" t="s">
        <v>222</v>
      </c>
      <c r="C65" s="577" t="s">
        <v>37</v>
      </c>
      <c r="D65" s="547">
        <f>160*0.9</f>
        <v>144</v>
      </c>
      <c r="E65" s="572">
        <v>98.388174033481178</v>
      </c>
    </row>
    <row r="66" spans="1:5" s="37" customFormat="1" x14ac:dyDescent="0.25">
      <c r="A66" s="576"/>
      <c r="B66" s="528"/>
      <c r="C66" s="578"/>
      <c r="D66" s="548"/>
      <c r="E66" s="573"/>
    </row>
    <row r="67" spans="1:5" s="37" customFormat="1" x14ac:dyDescent="0.25">
      <c r="A67" s="576"/>
      <c r="B67" s="528"/>
      <c r="C67" s="578"/>
      <c r="D67" s="548"/>
      <c r="E67" s="573"/>
    </row>
    <row r="68" spans="1:5" s="37" customFormat="1" x14ac:dyDescent="0.25">
      <c r="A68" s="576"/>
      <c r="B68" s="528"/>
      <c r="C68" s="578"/>
      <c r="D68" s="548"/>
      <c r="E68" s="573"/>
    </row>
    <row r="69" spans="1:5" s="37" customFormat="1" x14ac:dyDescent="0.25">
      <c r="A69" s="576"/>
      <c r="B69" s="528"/>
      <c r="C69" s="578"/>
      <c r="D69" s="548"/>
      <c r="E69" s="573"/>
    </row>
    <row r="70" spans="1:5" s="39" customFormat="1" ht="15.75" thickBot="1" x14ac:dyDescent="0.3">
      <c r="A70" s="576"/>
      <c r="B70" s="528"/>
      <c r="C70" s="578"/>
      <c r="D70" s="548"/>
      <c r="E70" s="574"/>
    </row>
    <row r="71" spans="1:5" x14ac:dyDescent="0.25">
      <c r="A71" s="576"/>
      <c r="B71" s="528"/>
      <c r="C71" s="578"/>
      <c r="D71" s="548"/>
      <c r="E71" s="569">
        <v>-0.592361376188556</v>
      </c>
    </row>
    <row r="72" spans="1:5" x14ac:dyDescent="0.25">
      <c r="A72" s="576"/>
      <c r="B72" s="528"/>
      <c r="C72" s="578"/>
      <c r="D72" s="548"/>
      <c r="E72" s="570"/>
    </row>
    <row r="73" spans="1:5" x14ac:dyDescent="0.25">
      <c r="A73" s="576"/>
      <c r="B73" s="528"/>
      <c r="C73" s="578"/>
      <c r="D73" s="548"/>
      <c r="E73" s="570"/>
    </row>
    <row r="74" spans="1:5" ht="15.75" thickBot="1" x14ac:dyDescent="0.3">
      <c r="A74" s="576"/>
      <c r="B74" s="528"/>
      <c r="C74" s="578"/>
      <c r="D74" s="548"/>
      <c r="E74" s="571"/>
    </row>
    <row r="75" spans="1:5" x14ac:dyDescent="0.25">
      <c r="A75" s="582"/>
      <c r="B75" s="585" t="s">
        <v>127</v>
      </c>
      <c r="C75" s="588"/>
      <c r="D75" s="591"/>
      <c r="E75" s="579">
        <v>-52.917616272844334</v>
      </c>
    </row>
    <row r="76" spans="1:5" x14ac:dyDescent="0.25">
      <c r="A76" s="583"/>
      <c r="B76" s="586"/>
      <c r="C76" s="589"/>
      <c r="D76" s="592"/>
      <c r="E76" s="580"/>
    </row>
    <row r="77" spans="1:5" x14ac:dyDescent="0.25">
      <c r="A77" s="583"/>
      <c r="B77" s="586"/>
      <c r="C77" s="589"/>
      <c r="D77" s="592"/>
      <c r="E77" s="580"/>
    </row>
    <row r="78" spans="1:5" x14ac:dyDescent="0.25">
      <c r="A78" s="583"/>
      <c r="B78" s="586"/>
      <c r="C78" s="589"/>
      <c r="D78" s="592"/>
      <c r="E78" s="580"/>
    </row>
    <row r="79" spans="1:5" x14ac:dyDescent="0.25">
      <c r="A79" s="583"/>
      <c r="B79" s="586"/>
      <c r="C79" s="589"/>
      <c r="D79" s="592"/>
      <c r="E79" s="580"/>
    </row>
    <row r="80" spans="1:5" ht="15.75" thickBot="1" x14ac:dyDescent="0.3">
      <c r="A80" s="584"/>
      <c r="B80" s="587"/>
      <c r="C80" s="590"/>
      <c r="D80" s="593"/>
      <c r="E80" s="581"/>
    </row>
    <row r="81" spans="1:5" x14ac:dyDescent="0.25">
      <c r="A81" s="594">
        <v>12</v>
      </c>
      <c r="B81" s="585" t="s">
        <v>223</v>
      </c>
      <c r="C81" s="597" t="s">
        <v>39</v>
      </c>
      <c r="D81" s="598">
        <f>100*0.9</f>
        <v>90</v>
      </c>
      <c r="E81" s="579">
        <v>89.407638623811451</v>
      </c>
    </row>
    <row r="82" spans="1:5" x14ac:dyDescent="0.25">
      <c r="A82" s="595"/>
      <c r="B82" s="586"/>
      <c r="C82" s="597"/>
      <c r="D82" s="597"/>
      <c r="E82" s="580"/>
    </row>
    <row r="83" spans="1:5" x14ac:dyDescent="0.25">
      <c r="A83" s="595"/>
      <c r="B83" s="586"/>
      <c r="C83" s="597"/>
      <c r="D83" s="597"/>
      <c r="E83" s="580"/>
    </row>
    <row r="84" spans="1:5" x14ac:dyDescent="0.25">
      <c r="A84" s="595"/>
      <c r="B84" s="586"/>
      <c r="C84" s="597"/>
      <c r="D84" s="597"/>
      <c r="E84" s="580"/>
    </row>
    <row r="85" spans="1:5" x14ac:dyDescent="0.25">
      <c r="A85" s="595"/>
      <c r="B85" s="586"/>
      <c r="C85" s="597"/>
      <c r="D85" s="597"/>
      <c r="E85" s="580"/>
    </row>
    <row r="86" spans="1:5" ht="15.75" thickBot="1" x14ac:dyDescent="0.3">
      <c r="A86" s="596"/>
      <c r="B86" s="587"/>
      <c r="C86" s="597"/>
      <c r="D86" s="599"/>
      <c r="E86" s="581"/>
    </row>
    <row r="89" spans="1:5" x14ac:dyDescent="0.25">
      <c r="B89" s="57"/>
      <c r="C89" s="58"/>
      <c r="D89" s="58"/>
    </row>
  </sheetData>
  <sheetProtection formatCells="0" formatColumns="0" formatRows="0" insertRows="0"/>
  <mergeCells count="71">
    <mergeCell ref="E81:E86"/>
    <mergeCell ref="A75:A80"/>
    <mergeCell ref="B75:B80"/>
    <mergeCell ref="C75:C80"/>
    <mergeCell ref="D75:D80"/>
    <mergeCell ref="A81:A86"/>
    <mergeCell ref="B81:B86"/>
    <mergeCell ref="C81:C86"/>
    <mergeCell ref="D81:D86"/>
    <mergeCell ref="E75:E80"/>
    <mergeCell ref="E71:E74"/>
    <mergeCell ref="E65:E70"/>
    <mergeCell ref="A65:A74"/>
    <mergeCell ref="B65:B74"/>
    <mergeCell ref="C65:C74"/>
    <mergeCell ref="D65:D74"/>
    <mergeCell ref="E57:E58"/>
    <mergeCell ref="A59:A64"/>
    <mergeCell ref="B59:B64"/>
    <mergeCell ref="C59:C64"/>
    <mergeCell ref="D59:D64"/>
    <mergeCell ref="A57:A58"/>
    <mergeCell ref="B57:B58"/>
    <mergeCell ref="C57:C58"/>
    <mergeCell ref="D57:D58"/>
    <mergeCell ref="E54:E56"/>
    <mergeCell ref="A54:A56"/>
    <mergeCell ref="B54:B56"/>
    <mergeCell ref="C54:C56"/>
    <mergeCell ref="D54:D56"/>
    <mergeCell ref="E43:E50"/>
    <mergeCell ref="A51:A53"/>
    <mergeCell ref="B51:B53"/>
    <mergeCell ref="C51:C53"/>
    <mergeCell ref="D51:D53"/>
    <mergeCell ref="A43:A50"/>
    <mergeCell ref="B43:B50"/>
    <mergeCell ref="C43:C50"/>
    <mergeCell ref="D43:D50"/>
    <mergeCell ref="E51:E53"/>
    <mergeCell ref="E35:E42"/>
    <mergeCell ref="E27:E34"/>
    <mergeCell ref="A35:A42"/>
    <mergeCell ref="B35:B42"/>
    <mergeCell ref="C35:C42"/>
    <mergeCell ref="D35:D42"/>
    <mergeCell ref="A27:A34"/>
    <mergeCell ref="B27:B34"/>
    <mergeCell ref="C27:C34"/>
    <mergeCell ref="D27:D34"/>
    <mergeCell ref="A22:A26"/>
    <mergeCell ref="B22:B26"/>
    <mergeCell ref="C22:C26"/>
    <mergeCell ref="D22:D26"/>
    <mergeCell ref="E22:E26"/>
    <mergeCell ref="E12:E17"/>
    <mergeCell ref="A18:A21"/>
    <mergeCell ref="B18:B21"/>
    <mergeCell ref="C18:C21"/>
    <mergeCell ref="D18:D21"/>
    <mergeCell ref="A12:A17"/>
    <mergeCell ref="B12:B17"/>
    <mergeCell ref="C12:C17"/>
    <mergeCell ref="D12:D17"/>
    <mergeCell ref="E18:E21"/>
    <mergeCell ref="E8:E11"/>
    <mergeCell ref="B2:D3"/>
    <mergeCell ref="A8:A11"/>
    <mergeCell ref="B8:B11"/>
    <mergeCell ref="C8:C11"/>
    <mergeCell ref="D8:D11"/>
  </mergeCells>
  <pageMargins left="0.7" right="0.7" top="0.75" bottom="0.75" header="0.3" footer="0.3"/>
  <pageSetup paperSize="9" scale="96" orientation="portrait" r:id="rId1"/>
  <rowBreaks count="1" manualBreakCount="1">
    <brk id="4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7"/>
  <sheetViews>
    <sheetView view="pageBreakPreview" zoomScale="80" zoomScaleNormal="80" zoomScaleSheetLayoutView="80" workbookViewId="0">
      <selection activeCell="Q27" sqref="Q27"/>
    </sheetView>
  </sheetViews>
  <sheetFormatPr defaultColWidth="9.140625" defaultRowHeight="15" x14ac:dyDescent="0.25"/>
  <cols>
    <col min="1" max="1" width="8" style="28" customWidth="1"/>
    <col min="2" max="2" width="20.42578125" style="28" customWidth="1"/>
    <col min="3" max="4" width="22.5703125" style="28" customWidth="1"/>
    <col min="5" max="5" width="10" style="28" bestFit="1" customWidth="1"/>
    <col min="6" max="16384" width="9.140625" style="28"/>
  </cols>
  <sheetData>
    <row r="1" spans="1:5" x14ac:dyDescent="0.25">
      <c r="A1" s="27"/>
      <c r="B1" s="27"/>
      <c r="C1" s="27"/>
      <c r="D1" s="27"/>
    </row>
    <row r="2" spans="1:5" x14ac:dyDescent="0.25">
      <c r="A2" s="27"/>
      <c r="B2" s="218" t="s">
        <v>128</v>
      </c>
      <c r="C2" s="219"/>
      <c r="D2" s="219"/>
    </row>
    <row r="3" spans="1:5" x14ac:dyDescent="0.25">
      <c r="A3" s="27"/>
      <c r="B3" s="220"/>
      <c r="C3" s="221"/>
      <c r="D3" s="221"/>
    </row>
    <row r="4" spans="1:5" ht="20.25" x14ac:dyDescent="0.25">
      <c r="A4" s="27"/>
      <c r="B4" s="29"/>
      <c r="C4" s="29"/>
      <c r="D4" s="29"/>
    </row>
    <row r="5" spans="1:5" ht="20.25" x14ac:dyDescent="0.25">
      <c r="A5" s="27"/>
      <c r="B5" s="29"/>
      <c r="C5" s="29"/>
      <c r="D5" s="29"/>
    </row>
    <row r="6" spans="1:5" ht="20.25" x14ac:dyDescent="0.25">
      <c r="A6" s="27"/>
      <c r="B6" s="29"/>
      <c r="C6" s="29"/>
      <c r="D6" s="29"/>
      <c r="E6" s="600"/>
    </row>
    <row r="7" spans="1:5" ht="15.75" thickBot="1" x14ac:dyDescent="0.3">
      <c r="A7" s="27"/>
      <c r="B7" s="27"/>
      <c r="C7" s="27"/>
      <c r="D7" s="27"/>
      <c r="E7" s="600"/>
    </row>
    <row r="8" spans="1:5" ht="31.5" customHeight="1" x14ac:dyDescent="0.25">
      <c r="A8" s="543" t="s">
        <v>2</v>
      </c>
      <c r="B8" s="528" t="s">
        <v>3</v>
      </c>
      <c r="C8" s="601" t="s">
        <v>4</v>
      </c>
      <c r="D8" s="231" t="s">
        <v>5</v>
      </c>
      <c r="E8" s="603" t="s">
        <v>12</v>
      </c>
    </row>
    <row r="9" spans="1:5" ht="33" customHeight="1" x14ac:dyDescent="0.25">
      <c r="A9" s="543"/>
      <c r="B9" s="528"/>
      <c r="C9" s="602"/>
      <c r="D9" s="232"/>
      <c r="E9" s="604"/>
    </row>
    <row r="10" spans="1:5" ht="15.75" customHeight="1" x14ac:dyDescent="0.25">
      <c r="A10" s="543"/>
      <c r="B10" s="528"/>
      <c r="C10" s="602"/>
      <c r="D10" s="232"/>
      <c r="E10" s="604"/>
    </row>
    <row r="11" spans="1:5" ht="15.75" thickBot="1" x14ac:dyDescent="0.3">
      <c r="A11" s="551"/>
      <c r="B11" s="601"/>
      <c r="C11" s="602"/>
      <c r="D11" s="233"/>
      <c r="E11" s="604"/>
    </row>
    <row r="12" spans="1:5" x14ac:dyDescent="0.25">
      <c r="A12" s="617">
        <v>1</v>
      </c>
      <c r="B12" s="608" t="s">
        <v>19</v>
      </c>
      <c r="C12" s="601">
        <v>400</v>
      </c>
      <c r="D12" s="602">
        <f>400*0.9</f>
        <v>360</v>
      </c>
      <c r="E12" s="615">
        <v>202.03696634971837</v>
      </c>
    </row>
    <row r="13" spans="1:5" x14ac:dyDescent="0.25">
      <c r="A13" s="618"/>
      <c r="B13" s="602"/>
      <c r="C13" s="602"/>
      <c r="D13" s="602"/>
      <c r="E13" s="606"/>
    </row>
    <row r="14" spans="1:5" x14ac:dyDescent="0.25">
      <c r="A14" s="618"/>
      <c r="B14" s="602"/>
      <c r="C14" s="602"/>
      <c r="D14" s="602"/>
      <c r="E14" s="606"/>
    </row>
    <row r="15" spans="1:5" x14ac:dyDescent="0.25">
      <c r="A15" s="618"/>
      <c r="B15" s="602"/>
      <c r="C15" s="602"/>
      <c r="D15" s="602"/>
      <c r="E15" s="606"/>
    </row>
    <row r="16" spans="1:5" x14ac:dyDescent="0.25">
      <c r="A16" s="618"/>
      <c r="B16" s="602"/>
      <c r="C16" s="602"/>
      <c r="D16" s="602"/>
      <c r="E16" s="606"/>
    </row>
    <row r="17" spans="1:5" ht="15.75" thickBot="1" x14ac:dyDescent="0.3">
      <c r="A17" s="619"/>
      <c r="B17" s="620"/>
      <c r="C17" s="605"/>
      <c r="D17" s="605"/>
      <c r="E17" s="616"/>
    </row>
    <row r="18" spans="1:5" x14ac:dyDescent="0.25">
      <c r="A18" s="617">
        <v>2</v>
      </c>
      <c r="B18" s="608" t="s">
        <v>32</v>
      </c>
      <c r="C18" s="601">
        <v>800</v>
      </c>
      <c r="D18" s="601">
        <f>800*0.9</f>
        <v>720</v>
      </c>
      <c r="E18" s="612">
        <v>642.20320592723635</v>
      </c>
    </row>
    <row r="19" spans="1:5" x14ac:dyDescent="0.25">
      <c r="A19" s="618"/>
      <c r="B19" s="602"/>
      <c r="C19" s="602"/>
      <c r="D19" s="602"/>
      <c r="E19" s="613"/>
    </row>
    <row r="20" spans="1:5" x14ac:dyDescent="0.25">
      <c r="A20" s="618"/>
      <c r="B20" s="602"/>
      <c r="C20" s="602"/>
      <c r="D20" s="602"/>
      <c r="E20" s="613"/>
    </row>
    <row r="21" spans="1:5" ht="15.75" thickBot="1" x14ac:dyDescent="0.3">
      <c r="A21" s="619"/>
      <c r="B21" s="620"/>
      <c r="C21" s="620"/>
      <c r="D21" s="620"/>
      <c r="E21" s="613"/>
    </row>
    <row r="22" spans="1:5" ht="15.75" x14ac:dyDescent="0.25">
      <c r="A22" s="130"/>
      <c r="B22" s="131"/>
      <c r="C22" s="131"/>
      <c r="D22" s="131"/>
      <c r="E22" s="613"/>
    </row>
    <row r="23" spans="1:5" ht="15.75" x14ac:dyDescent="0.25">
      <c r="A23" s="150"/>
      <c r="B23" s="151"/>
      <c r="C23" s="151"/>
      <c r="D23" s="151"/>
      <c r="E23" s="613"/>
    </row>
    <row r="24" spans="1:5" ht="16.5" thickBot="1" x14ac:dyDescent="0.3">
      <c r="A24" s="130"/>
      <c r="B24" s="131"/>
      <c r="C24" s="131"/>
      <c r="D24" s="131"/>
      <c r="E24" s="614"/>
    </row>
    <row r="25" spans="1:5" x14ac:dyDescent="0.25">
      <c r="A25" s="265">
        <v>3</v>
      </c>
      <c r="B25" s="608" t="s">
        <v>199</v>
      </c>
      <c r="C25" s="609"/>
      <c r="D25" s="609"/>
      <c r="E25" s="606">
        <v>-510.81296006659824</v>
      </c>
    </row>
    <row r="26" spans="1:5" x14ac:dyDescent="0.25">
      <c r="A26" s="266"/>
      <c r="B26" s="602"/>
      <c r="C26" s="610"/>
      <c r="D26" s="610"/>
      <c r="E26" s="606"/>
    </row>
    <row r="27" spans="1:5" x14ac:dyDescent="0.25">
      <c r="A27" s="266"/>
      <c r="B27" s="602"/>
      <c r="C27" s="610"/>
      <c r="D27" s="610"/>
      <c r="E27" s="606"/>
    </row>
    <row r="28" spans="1:5" x14ac:dyDescent="0.25">
      <c r="A28" s="266"/>
      <c r="B28" s="602"/>
      <c r="C28" s="610"/>
      <c r="D28" s="610"/>
      <c r="E28" s="606"/>
    </row>
    <row r="29" spans="1:5" x14ac:dyDescent="0.25">
      <c r="A29" s="266"/>
      <c r="B29" s="602"/>
      <c r="C29" s="610"/>
      <c r="D29" s="610"/>
      <c r="E29" s="606"/>
    </row>
    <row r="30" spans="1:5" x14ac:dyDescent="0.25">
      <c r="A30" s="266"/>
      <c r="B30" s="602"/>
      <c r="C30" s="610"/>
      <c r="D30" s="610"/>
      <c r="E30" s="606"/>
    </row>
    <row r="31" spans="1:5" x14ac:dyDescent="0.25">
      <c r="A31" s="266"/>
      <c r="B31" s="602"/>
      <c r="C31" s="610"/>
      <c r="D31" s="610"/>
      <c r="E31" s="606"/>
    </row>
    <row r="32" spans="1:5" x14ac:dyDescent="0.25">
      <c r="A32" s="266"/>
      <c r="B32" s="602"/>
      <c r="C32" s="610"/>
      <c r="D32" s="610"/>
      <c r="E32" s="606"/>
    </row>
    <row r="33" spans="1:5" ht="15.75" thickBot="1" x14ac:dyDescent="0.3">
      <c r="A33" s="251"/>
      <c r="B33" s="605"/>
      <c r="C33" s="611"/>
      <c r="D33" s="611"/>
      <c r="E33" s="607"/>
    </row>
    <row r="34" spans="1:5" x14ac:dyDescent="0.25">
      <c r="A34" s="617">
        <v>3</v>
      </c>
      <c r="B34" s="608" t="s">
        <v>200</v>
      </c>
      <c r="C34" s="601" t="s">
        <v>202</v>
      </c>
      <c r="D34" s="601">
        <f>500*0.9</f>
        <v>450</v>
      </c>
      <c r="E34" s="615">
        <v>450</v>
      </c>
    </row>
    <row r="35" spans="1:5" x14ac:dyDescent="0.25">
      <c r="A35" s="618"/>
      <c r="B35" s="602"/>
      <c r="C35" s="602"/>
      <c r="D35" s="602"/>
      <c r="E35" s="606"/>
    </row>
    <row r="36" spans="1:5" x14ac:dyDescent="0.25">
      <c r="A36" s="618"/>
      <c r="B36" s="602"/>
      <c r="C36" s="602"/>
      <c r="D36" s="602"/>
      <c r="E36" s="606"/>
    </row>
    <row r="37" spans="1:5" ht="15.75" thickBot="1" x14ac:dyDescent="0.3">
      <c r="A37" s="619"/>
      <c r="B37" s="620"/>
      <c r="C37" s="620"/>
      <c r="D37" s="620"/>
      <c r="E37" s="616"/>
    </row>
    <row r="38" spans="1:5" x14ac:dyDescent="0.25">
      <c r="A38" s="617">
        <v>4</v>
      </c>
      <c r="B38" s="608" t="s">
        <v>201</v>
      </c>
      <c r="C38" s="601">
        <v>250</v>
      </c>
      <c r="D38" s="601">
        <f>250*0.9</f>
        <v>225</v>
      </c>
      <c r="E38" s="615">
        <v>225</v>
      </c>
    </row>
    <row r="39" spans="1:5" x14ac:dyDescent="0.25">
      <c r="A39" s="618"/>
      <c r="B39" s="602"/>
      <c r="C39" s="602"/>
      <c r="D39" s="602"/>
      <c r="E39" s="606"/>
    </row>
    <row r="40" spans="1:5" x14ac:dyDescent="0.25">
      <c r="A40" s="618"/>
      <c r="B40" s="602"/>
      <c r="C40" s="602"/>
      <c r="D40" s="602"/>
      <c r="E40" s="606"/>
    </row>
    <row r="41" spans="1:5" ht="15.75" thickBot="1" x14ac:dyDescent="0.3">
      <c r="A41" s="619"/>
      <c r="B41" s="620"/>
      <c r="C41" s="620"/>
      <c r="D41" s="620"/>
      <c r="E41" s="616"/>
    </row>
    <row r="42" spans="1:5" x14ac:dyDescent="0.25">
      <c r="A42" s="617">
        <v>5</v>
      </c>
      <c r="B42" s="608" t="s">
        <v>204</v>
      </c>
      <c r="C42" s="601">
        <v>160</v>
      </c>
      <c r="D42" s="601">
        <f>160*0.9</f>
        <v>144</v>
      </c>
      <c r="E42" s="615">
        <v>144</v>
      </c>
    </row>
    <row r="43" spans="1:5" x14ac:dyDescent="0.25">
      <c r="A43" s="618"/>
      <c r="B43" s="602"/>
      <c r="C43" s="602"/>
      <c r="D43" s="602"/>
      <c r="E43" s="606"/>
    </row>
    <row r="44" spans="1:5" x14ac:dyDescent="0.25">
      <c r="A44" s="618"/>
      <c r="B44" s="602"/>
      <c r="C44" s="602"/>
      <c r="D44" s="602"/>
      <c r="E44" s="606"/>
    </row>
    <row r="45" spans="1:5" ht="15.75" thickBot="1" x14ac:dyDescent="0.3">
      <c r="A45" s="619"/>
      <c r="B45" s="620"/>
      <c r="C45" s="620"/>
      <c r="D45" s="620"/>
      <c r="E45" s="616"/>
    </row>
    <row r="47" spans="1:5" x14ac:dyDescent="0.25">
      <c r="B47" s="56"/>
    </row>
  </sheetData>
  <sheetProtection formatCells="0" formatColumns="0" formatRows="0" insertRows="0"/>
  <mergeCells count="37">
    <mergeCell ref="E42:E45"/>
    <mergeCell ref="A38:A41"/>
    <mergeCell ref="B38:B41"/>
    <mergeCell ref="C38:C41"/>
    <mergeCell ref="D38:D41"/>
    <mergeCell ref="A42:A45"/>
    <mergeCell ref="B42:B45"/>
    <mergeCell ref="C42:C45"/>
    <mergeCell ref="D42:D45"/>
    <mergeCell ref="E34:E37"/>
    <mergeCell ref="E38:E41"/>
    <mergeCell ref="A34:A37"/>
    <mergeCell ref="B34:B37"/>
    <mergeCell ref="C34:C37"/>
    <mergeCell ref="D34:D37"/>
    <mergeCell ref="D12:D17"/>
    <mergeCell ref="E25:E33"/>
    <mergeCell ref="A25:A33"/>
    <mergeCell ref="B25:B33"/>
    <mergeCell ref="C25:C33"/>
    <mergeCell ref="D25:D33"/>
    <mergeCell ref="E18:E24"/>
    <mergeCell ref="E12:E17"/>
    <mergeCell ref="A18:A21"/>
    <mergeCell ref="B18:B21"/>
    <mergeCell ref="C18:C21"/>
    <mergeCell ref="D18:D21"/>
    <mergeCell ref="A12:A17"/>
    <mergeCell ref="B12:B17"/>
    <mergeCell ref="C12:C17"/>
    <mergeCell ref="B2:D3"/>
    <mergeCell ref="E6:E7"/>
    <mergeCell ref="A8:A11"/>
    <mergeCell ref="B8:B11"/>
    <mergeCell ref="C8:C11"/>
    <mergeCell ref="D8:D11"/>
    <mergeCell ref="E8:E11"/>
  </mergeCells>
  <pageMargins left="0.7" right="0.7" top="0.75" bottom="0.75" header="0.3" footer="0.3"/>
  <pageSetup paperSize="9" scale="88" orientation="portrait" r:id="rId1"/>
  <rowBreaks count="1" manualBreakCount="1">
    <brk id="45" max="3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80" zoomScaleNormal="80" zoomScaleSheetLayoutView="80" workbookViewId="0">
      <selection activeCell="Z20" sqref="Z20"/>
    </sheetView>
  </sheetViews>
  <sheetFormatPr defaultColWidth="9.140625" defaultRowHeight="15" x14ac:dyDescent="0.25"/>
  <cols>
    <col min="1" max="1" width="8" style="5" customWidth="1"/>
    <col min="2" max="2" width="20.42578125" style="5" customWidth="1"/>
    <col min="3" max="4" width="22.5703125" style="5" customWidth="1"/>
    <col min="5" max="16384" width="9.140625" style="5"/>
  </cols>
  <sheetData>
    <row r="1" spans="1:5" x14ac:dyDescent="0.25">
      <c r="A1" s="4"/>
      <c r="B1" s="4"/>
      <c r="C1" s="4"/>
      <c r="D1" s="4"/>
    </row>
    <row r="2" spans="1:5" x14ac:dyDescent="0.25">
      <c r="A2" s="4"/>
      <c r="B2" s="305" t="s">
        <v>62</v>
      </c>
      <c r="C2" s="306"/>
      <c r="D2" s="306"/>
    </row>
    <row r="3" spans="1:5" x14ac:dyDescent="0.25">
      <c r="A3" s="4"/>
      <c r="B3" s="307"/>
      <c r="C3" s="308"/>
      <c r="D3" s="308"/>
    </row>
    <row r="4" spans="1:5" ht="20.25" x14ac:dyDescent="0.25">
      <c r="A4" s="4"/>
      <c r="B4" s="6"/>
      <c r="C4" s="6"/>
      <c r="D4" s="6"/>
    </row>
    <row r="5" spans="1:5" ht="20.25" x14ac:dyDescent="0.25">
      <c r="A5" s="4"/>
      <c r="B5" s="6"/>
      <c r="C5" s="6"/>
      <c r="D5" s="6"/>
    </row>
    <row r="6" spans="1:5" ht="20.25" customHeight="1" x14ac:dyDescent="0.25">
      <c r="A6" s="4"/>
      <c r="B6" s="6"/>
      <c r="C6" s="6" t="s">
        <v>63</v>
      </c>
      <c r="D6" s="6"/>
    </row>
    <row r="7" spans="1:5" ht="15.75" customHeight="1" thickBot="1" x14ac:dyDescent="0.3">
      <c r="A7" s="4"/>
      <c r="B7" s="4"/>
      <c r="C7" s="4"/>
      <c r="D7" s="4"/>
    </row>
    <row r="8" spans="1:5" ht="31.5" customHeight="1" x14ac:dyDescent="0.25">
      <c r="A8" s="300" t="s">
        <v>2</v>
      </c>
      <c r="B8" s="313" t="s">
        <v>3</v>
      </c>
      <c r="C8" s="478" t="s">
        <v>4</v>
      </c>
      <c r="D8" s="323" t="s">
        <v>5</v>
      </c>
      <c r="E8" s="622" t="s">
        <v>12</v>
      </c>
    </row>
    <row r="9" spans="1:5" ht="33" customHeight="1" x14ac:dyDescent="0.25">
      <c r="A9" s="300"/>
      <c r="B9" s="313"/>
      <c r="C9" s="298"/>
      <c r="D9" s="324"/>
      <c r="E9" s="623"/>
    </row>
    <row r="10" spans="1:5" ht="15.75" customHeight="1" x14ac:dyDescent="0.25">
      <c r="A10" s="300"/>
      <c r="B10" s="313"/>
      <c r="C10" s="298"/>
      <c r="D10" s="324"/>
      <c r="E10" s="623"/>
    </row>
    <row r="11" spans="1:5" ht="15.75" thickBot="1" x14ac:dyDescent="0.3">
      <c r="A11" s="335"/>
      <c r="B11" s="478"/>
      <c r="C11" s="298"/>
      <c r="D11" s="325"/>
      <c r="E11" s="623"/>
    </row>
    <row r="12" spans="1:5" x14ac:dyDescent="0.25">
      <c r="A12" s="624">
        <v>1</v>
      </c>
      <c r="B12" s="279" t="s">
        <v>18</v>
      </c>
      <c r="C12" s="313">
        <v>160</v>
      </c>
      <c r="D12" s="298">
        <f>160*0.9</f>
        <v>144</v>
      </c>
      <c r="E12" s="621">
        <v>131.81710102972204</v>
      </c>
    </row>
    <row r="13" spans="1:5" ht="15.75" thickBot="1" x14ac:dyDescent="0.3">
      <c r="A13" s="626"/>
      <c r="B13" s="298"/>
      <c r="C13" s="313"/>
      <c r="D13" s="312"/>
      <c r="E13" s="621"/>
    </row>
    <row r="14" spans="1:5" x14ac:dyDescent="0.25">
      <c r="A14" s="624">
        <v>2</v>
      </c>
      <c r="B14" s="279" t="s">
        <v>19</v>
      </c>
      <c r="C14" s="478">
        <v>250</v>
      </c>
      <c r="D14" s="478">
        <f>250*0.9</f>
        <v>225</v>
      </c>
      <c r="E14" s="621">
        <v>202.5889946008663</v>
      </c>
    </row>
    <row r="15" spans="1:5" x14ac:dyDescent="0.25">
      <c r="A15" s="625"/>
      <c r="B15" s="298"/>
      <c r="C15" s="298"/>
      <c r="D15" s="298"/>
      <c r="E15" s="621"/>
    </row>
    <row r="16" spans="1:5" x14ac:dyDescent="0.25">
      <c r="A16" s="625"/>
      <c r="B16" s="298"/>
      <c r="C16" s="298"/>
      <c r="D16" s="298"/>
      <c r="E16" s="621"/>
    </row>
    <row r="17" spans="1:5" x14ac:dyDescent="0.25">
      <c r="A17" s="625"/>
      <c r="B17" s="298"/>
      <c r="C17" s="298"/>
      <c r="D17" s="298"/>
      <c r="E17" s="621"/>
    </row>
    <row r="18" spans="1:5" x14ac:dyDescent="0.25">
      <c r="A18" s="625"/>
      <c r="B18" s="298"/>
      <c r="C18" s="298"/>
      <c r="D18" s="298"/>
      <c r="E18" s="621"/>
    </row>
    <row r="19" spans="1:5" ht="15.75" thickBot="1" x14ac:dyDescent="0.3">
      <c r="A19" s="625"/>
      <c r="B19" s="298"/>
      <c r="C19" s="280"/>
      <c r="D19" s="280"/>
      <c r="E19" s="621"/>
    </row>
    <row r="20" spans="1:5" x14ac:dyDescent="0.25">
      <c r="A20" s="275">
        <v>3</v>
      </c>
      <c r="B20" s="288" t="s">
        <v>20</v>
      </c>
      <c r="C20" s="288">
        <v>250</v>
      </c>
      <c r="D20" s="288">
        <f>250*0.9</f>
        <v>225</v>
      </c>
      <c r="E20" s="621">
        <v>209.51962270227239</v>
      </c>
    </row>
    <row r="21" spans="1:5" x14ac:dyDescent="0.25">
      <c r="A21" s="330"/>
      <c r="B21" s="294"/>
      <c r="C21" s="294"/>
      <c r="D21" s="294"/>
      <c r="E21" s="621"/>
    </row>
    <row r="22" spans="1:5" x14ac:dyDescent="0.25">
      <c r="A22" s="330"/>
      <c r="B22" s="294"/>
      <c r="C22" s="294"/>
      <c r="D22" s="294"/>
      <c r="E22" s="621"/>
    </row>
    <row r="23" spans="1:5" ht="15.75" thickBot="1" x14ac:dyDescent="0.3">
      <c r="A23" s="290"/>
      <c r="B23" s="299"/>
      <c r="C23" s="299"/>
      <c r="D23" s="299"/>
      <c r="E23" s="621"/>
    </row>
    <row r="24" spans="1:5" ht="15" customHeight="1" x14ac:dyDescent="0.25">
      <c r="A24" s="275">
        <v>4</v>
      </c>
      <c r="B24" s="288" t="s">
        <v>54</v>
      </c>
      <c r="C24" s="288">
        <v>160</v>
      </c>
      <c r="D24" s="288">
        <f>160*0.9</f>
        <v>144</v>
      </c>
      <c r="E24" s="621">
        <v>144</v>
      </c>
    </row>
    <row r="25" spans="1:5" ht="15" customHeight="1" x14ac:dyDescent="0.25">
      <c r="A25" s="330"/>
      <c r="B25" s="294" t="s">
        <v>64</v>
      </c>
      <c r="C25" s="294"/>
      <c r="D25" s="294"/>
      <c r="E25" s="621"/>
    </row>
    <row r="26" spans="1:5" x14ac:dyDescent="0.25">
      <c r="A26" s="330"/>
      <c r="B26" s="294"/>
      <c r="C26" s="294"/>
      <c r="D26" s="294"/>
      <c r="E26" s="621"/>
    </row>
    <row r="27" spans="1:5" ht="15.75" thickBot="1" x14ac:dyDescent="0.3">
      <c r="A27" s="290"/>
      <c r="B27" s="299"/>
      <c r="C27" s="299"/>
      <c r="D27" s="299"/>
      <c r="E27" s="621"/>
    </row>
    <row r="28" spans="1:5" x14ac:dyDescent="0.25">
      <c r="A28" s="275">
        <v>5</v>
      </c>
      <c r="B28" s="288" t="s">
        <v>32</v>
      </c>
      <c r="C28" s="288">
        <v>160</v>
      </c>
      <c r="D28" s="288">
        <f>160*0.9</f>
        <v>144</v>
      </c>
      <c r="E28" s="621">
        <v>144</v>
      </c>
    </row>
    <row r="29" spans="1:5" x14ac:dyDescent="0.25">
      <c r="A29" s="330"/>
      <c r="B29" s="294"/>
      <c r="C29" s="294"/>
      <c r="D29" s="294"/>
      <c r="E29" s="621"/>
    </row>
    <row r="30" spans="1:5" x14ac:dyDescent="0.25">
      <c r="A30" s="330"/>
      <c r="B30" s="294"/>
      <c r="C30" s="294"/>
      <c r="D30" s="294"/>
      <c r="E30" s="621"/>
    </row>
    <row r="31" spans="1:5" x14ac:dyDescent="0.25">
      <c r="A31" s="290"/>
      <c r="B31" s="299"/>
      <c r="C31" s="299"/>
      <c r="D31" s="299"/>
      <c r="E31" s="621"/>
    </row>
  </sheetData>
  <sheetProtection formatCells="0" formatColumns="0" formatRows="0" insertRows="0"/>
  <mergeCells count="31">
    <mergeCell ref="B2:D3"/>
    <mergeCell ref="A8:A11"/>
    <mergeCell ref="B8:B11"/>
    <mergeCell ref="C8:C11"/>
    <mergeCell ref="D8:D11"/>
    <mergeCell ref="E8:E11"/>
    <mergeCell ref="E12:E13"/>
    <mergeCell ref="A14:A19"/>
    <mergeCell ref="B14:B19"/>
    <mergeCell ref="C14:C19"/>
    <mergeCell ref="D14:D19"/>
    <mergeCell ref="A12:A13"/>
    <mergeCell ref="B12:B13"/>
    <mergeCell ref="C12:C13"/>
    <mergeCell ref="D12:D13"/>
    <mergeCell ref="E20:E23"/>
    <mergeCell ref="E14:E19"/>
    <mergeCell ref="A20:A23"/>
    <mergeCell ref="B20:B23"/>
    <mergeCell ref="C20:C23"/>
    <mergeCell ref="D20:D23"/>
    <mergeCell ref="E28:E31"/>
    <mergeCell ref="E24:E27"/>
    <mergeCell ref="A28:A31"/>
    <mergeCell ref="B28:B31"/>
    <mergeCell ref="C28:C31"/>
    <mergeCell ref="D28:D31"/>
    <mergeCell ref="A24:A27"/>
    <mergeCell ref="B24:B27"/>
    <mergeCell ref="C24:C27"/>
    <mergeCell ref="D24:D2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1"/>
  <sheetViews>
    <sheetView view="pageBreakPreview" zoomScale="80" zoomScaleNormal="70" zoomScaleSheetLayoutView="80" workbookViewId="0">
      <pane xSplit="4" ySplit="11" topLeftCell="E117" activePane="bottomRight" state="frozen"/>
      <selection pane="topRight" activeCell="R1" sqref="R1"/>
      <selection pane="bottomLeft" activeCell="A12" sqref="A12"/>
      <selection pane="bottomRight" activeCell="O136" sqref="O136"/>
    </sheetView>
  </sheetViews>
  <sheetFormatPr defaultColWidth="9.140625" defaultRowHeight="15" x14ac:dyDescent="0.25"/>
  <cols>
    <col min="1" max="1" width="8" style="42" customWidth="1"/>
    <col min="2" max="2" width="20.42578125" style="42" customWidth="1"/>
    <col min="3" max="4" width="22.5703125" style="42" customWidth="1"/>
    <col min="5" max="5" width="11.28515625" style="42" customWidth="1"/>
    <col min="6" max="16384" width="9.140625" style="42"/>
  </cols>
  <sheetData>
    <row r="1" spans="1:5" x14ac:dyDescent="0.25">
      <c r="A1" s="41"/>
      <c r="B1" s="41"/>
      <c r="C1" s="41"/>
      <c r="D1" s="41"/>
    </row>
    <row r="2" spans="1:5" x14ac:dyDescent="0.25">
      <c r="A2" s="41"/>
      <c r="B2" s="420" t="s">
        <v>149</v>
      </c>
      <c r="C2" s="421"/>
      <c r="D2" s="421"/>
    </row>
    <row r="3" spans="1:5" x14ac:dyDescent="0.25">
      <c r="A3" s="41"/>
      <c r="B3" s="422"/>
      <c r="C3" s="423"/>
      <c r="D3" s="423"/>
    </row>
    <row r="4" spans="1:5" ht="20.25" x14ac:dyDescent="0.25">
      <c r="A4" s="41"/>
      <c r="B4" s="43"/>
      <c r="C4" s="43"/>
      <c r="D4" s="43"/>
    </row>
    <row r="5" spans="1:5" ht="20.25" customHeight="1" x14ac:dyDescent="0.25">
      <c r="A5" s="41"/>
      <c r="B5" s="43"/>
      <c r="C5" s="43"/>
      <c r="D5" s="43"/>
    </row>
    <row r="6" spans="1:5" ht="30" customHeight="1" x14ac:dyDescent="0.25">
      <c r="A6" s="41"/>
      <c r="B6" s="43"/>
      <c r="C6" s="43"/>
      <c r="D6" s="43"/>
    </row>
    <row r="7" spans="1:5" ht="15.75" thickBot="1" x14ac:dyDescent="0.3">
      <c r="A7" s="41"/>
      <c r="B7" s="41"/>
      <c r="C7" s="41"/>
      <c r="D7" s="41"/>
    </row>
    <row r="8" spans="1:5" ht="31.5" customHeight="1" x14ac:dyDescent="0.25">
      <c r="A8" s="406" t="s">
        <v>2</v>
      </c>
      <c r="B8" s="437" t="s">
        <v>3</v>
      </c>
      <c r="C8" s="437" t="s">
        <v>4</v>
      </c>
      <c r="D8" s="438" t="s">
        <v>5</v>
      </c>
      <c r="E8" s="639" t="s">
        <v>12</v>
      </c>
    </row>
    <row r="9" spans="1:5" ht="33" customHeight="1" x14ac:dyDescent="0.25">
      <c r="A9" s="399"/>
      <c r="B9" s="428"/>
      <c r="C9" s="428"/>
      <c r="D9" s="439"/>
      <c r="E9" s="640"/>
    </row>
    <row r="10" spans="1:5" ht="15.75" customHeight="1" x14ac:dyDescent="0.25">
      <c r="A10" s="399"/>
      <c r="B10" s="428"/>
      <c r="C10" s="428"/>
      <c r="D10" s="439"/>
      <c r="E10" s="640"/>
    </row>
    <row r="11" spans="1:5" ht="15.75" thickBot="1" x14ac:dyDescent="0.3">
      <c r="A11" s="399"/>
      <c r="B11" s="428"/>
      <c r="C11" s="428"/>
      <c r="D11" s="427"/>
      <c r="E11" s="640"/>
    </row>
    <row r="12" spans="1:5" x14ac:dyDescent="0.25">
      <c r="A12" s="425">
        <v>1</v>
      </c>
      <c r="B12" s="428" t="s">
        <v>18</v>
      </c>
      <c r="C12" s="428" t="s">
        <v>150</v>
      </c>
      <c r="D12" s="438">
        <f>320*0.9</f>
        <v>288</v>
      </c>
      <c r="E12" s="468">
        <v>191.05018809713965</v>
      </c>
    </row>
    <row r="13" spans="1:5" x14ac:dyDescent="0.25">
      <c r="A13" s="425"/>
      <c r="B13" s="428"/>
      <c r="C13" s="428"/>
      <c r="D13" s="439"/>
      <c r="E13" s="468"/>
    </row>
    <row r="14" spans="1:5" x14ac:dyDescent="0.25">
      <c r="A14" s="425"/>
      <c r="B14" s="428"/>
      <c r="C14" s="428"/>
      <c r="D14" s="439"/>
      <c r="E14" s="468"/>
    </row>
    <row r="15" spans="1:5" x14ac:dyDescent="0.25">
      <c r="A15" s="425"/>
      <c r="B15" s="428"/>
      <c r="C15" s="428"/>
      <c r="D15" s="439"/>
      <c r="E15" s="468"/>
    </row>
    <row r="16" spans="1:5" x14ac:dyDescent="0.25">
      <c r="A16" s="425"/>
      <c r="B16" s="428"/>
      <c r="C16" s="428"/>
      <c r="D16" s="439"/>
      <c r="E16" s="468"/>
    </row>
    <row r="17" spans="1:5" x14ac:dyDescent="0.25">
      <c r="A17" s="425"/>
      <c r="B17" s="428"/>
      <c r="C17" s="428"/>
      <c r="D17" s="427"/>
      <c r="E17" s="468"/>
    </row>
    <row r="18" spans="1:5" x14ac:dyDescent="0.25">
      <c r="A18" s="425">
        <v>2</v>
      </c>
      <c r="B18" s="428" t="s">
        <v>146</v>
      </c>
      <c r="C18" s="641" t="s">
        <v>37</v>
      </c>
      <c r="D18" s="628">
        <f>160*0.9</f>
        <v>144</v>
      </c>
      <c r="E18" s="468">
        <v>98.783081617606882</v>
      </c>
    </row>
    <row r="19" spans="1:5" x14ac:dyDescent="0.25">
      <c r="A19" s="425"/>
      <c r="B19" s="428"/>
      <c r="C19" s="641"/>
      <c r="D19" s="434"/>
      <c r="E19" s="468"/>
    </row>
    <row r="20" spans="1:5" x14ac:dyDescent="0.25">
      <c r="A20" s="425"/>
      <c r="B20" s="428"/>
      <c r="C20" s="641"/>
      <c r="D20" s="434"/>
      <c r="E20" s="468"/>
    </row>
    <row r="21" spans="1:5" x14ac:dyDescent="0.25">
      <c r="A21" s="425"/>
      <c r="B21" s="428"/>
      <c r="C21" s="641"/>
      <c r="D21" s="629"/>
      <c r="E21" s="468"/>
    </row>
    <row r="22" spans="1:5" x14ac:dyDescent="0.25">
      <c r="A22" s="399">
        <v>3</v>
      </c>
      <c r="B22" s="400" t="s">
        <v>54</v>
      </c>
      <c r="C22" s="428" t="s">
        <v>151</v>
      </c>
      <c r="D22" s="475">
        <f>(100+400)*0.9</f>
        <v>450</v>
      </c>
      <c r="E22" s="468">
        <v>425.81191047230061</v>
      </c>
    </row>
    <row r="23" spans="1:5" x14ac:dyDescent="0.25">
      <c r="A23" s="399"/>
      <c r="B23" s="400"/>
      <c r="C23" s="428"/>
      <c r="D23" s="439"/>
      <c r="E23" s="468"/>
    </row>
    <row r="24" spans="1:5" x14ac:dyDescent="0.25">
      <c r="A24" s="399"/>
      <c r="B24" s="400"/>
      <c r="C24" s="428"/>
      <c r="D24" s="439"/>
      <c r="E24" s="468"/>
    </row>
    <row r="25" spans="1:5" x14ac:dyDescent="0.25">
      <c r="A25" s="399"/>
      <c r="B25" s="400"/>
      <c r="C25" s="428"/>
      <c r="D25" s="439"/>
      <c r="E25" s="468"/>
    </row>
    <row r="26" spans="1:5" x14ac:dyDescent="0.25">
      <c r="A26" s="399"/>
      <c r="B26" s="400"/>
      <c r="C26" s="428"/>
      <c r="D26" s="427"/>
      <c r="E26" s="468"/>
    </row>
    <row r="27" spans="1:5" x14ac:dyDescent="0.25">
      <c r="A27" s="399">
        <v>4</v>
      </c>
      <c r="B27" s="400" t="s">
        <v>32</v>
      </c>
      <c r="C27" s="627" t="s">
        <v>152</v>
      </c>
      <c r="D27" s="628">
        <f>(250+320)*0.9</f>
        <v>513</v>
      </c>
      <c r="E27" s="468">
        <v>434.41339075898486</v>
      </c>
    </row>
    <row r="28" spans="1:5" x14ac:dyDescent="0.25">
      <c r="A28" s="399"/>
      <c r="B28" s="400"/>
      <c r="C28" s="627"/>
      <c r="D28" s="434"/>
      <c r="E28" s="468"/>
    </row>
    <row r="29" spans="1:5" x14ac:dyDescent="0.25">
      <c r="A29" s="399"/>
      <c r="B29" s="400"/>
      <c r="C29" s="627"/>
      <c r="D29" s="434"/>
      <c r="E29" s="468"/>
    </row>
    <row r="30" spans="1:5" x14ac:dyDescent="0.25">
      <c r="A30" s="399"/>
      <c r="B30" s="400"/>
      <c r="C30" s="627"/>
      <c r="D30" s="434"/>
      <c r="E30" s="468"/>
    </row>
    <row r="31" spans="1:5" x14ac:dyDescent="0.25">
      <c r="A31" s="399"/>
      <c r="B31" s="400"/>
      <c r="C31" s="627"/>
      <c r="D31" s="434"/>
      <c r="E31" s="468"/>
    </row>
    <row r="32" spans="1:5" ht="19.5" customHeight="1" x14ac:dyDescent="0.25">
      <c r="A32" s="399"/>
      <c r="B32" s="400"/>
      <c r="C32" s="627"/>
      <c r="D32" s="434"/>
      <c r="E32" s="468"/>
    </row>
    <row r="33" spans="1:5" x14ac:dyDescent="0.25">
      <c r="A33" s="399"/>
      <c r="B33" s="400"/>
      <c r="C33" s="627"/>
      <c r="D33" s="629"/>
      <c r="E33" s="468"/>
    </row>
    <row r="34" spans="1:5" x14ac:dyDescent="0.25">
      <c r="A34" s="399">
        <v>5</v>
      </c>
      <c r="B34" s="400" t="s">
        <v>24</v>
      </c>
      <c r="C34" s="400" t="s">
        <v>30</v>
      </c>
      <c r="D34" s="472">
        <f>400*0.9</f>
        <v>360</v>
      </c>
      <c r="E34" s="468">
        <v>237.67737581706319</v>
      </c>
    </row>
    <row r="35" spans="1:5" x14ac:dyDescent="0.25">
      <c r="A35" s="399"/>
      <c r="B35" s="400"/>
      <c r="C35" s="400"/>
      <c r="D35" s="404"/>
      <c r="E35" s="468"/>
    </row>
    <row r="36" spans="1:5" x14ac:dyDescent="0.25">
      <c r="A36" s="399"/>
      <c r="B36" s="400"/>
      <c r="C36" s="400"/>
      <c r="D36" s="404"/>
      <c r="E36" s="468"/>
    </row>
    <row r="37" spans="1:5" x14ac:dyDescent="0.25">
      <c r="A37" s="399"/>
      <c r="B37" s="400"/>
      <c r="C37" s="400"/>
      <c r="D37" s="404"/>
      <c r="E37" s="468"/>
    </row>
    <row r="38" spans="1:5" x14ac:dyDescent="0.25">
      <c r="A38" s="399"/>
      <c r="B38" s="400"/>
      <c r="C38" s="400"/>
      <c r="D38" s="404"/>
      <c r="E38" s="468"/>
    </row>
    <row r="39" spans="1:5" x14ac:dyDescent="0.25">
      <c r="A39" s="399"/>
      <c r="B39" s="400"/>
      <c r="C39" s="400"/>
      <c r="D39" s="404"/>
      <c r="E39" s="468"/>
    </row>
    <row r="40" spans="1:5" x14ac:dyDescent="0.25">
      <c r="A40" s="399"/>
      <c r="B40" s="400"/>
      <c r="C40" s="400"/>
      <c r="D40" s="404"/>
      <c r="E40" s="468"/>
    </row>
    <row r="41" spans="1:5" x14ac:dyDescent="0.25">
      <c r="A41" s="399"/>
      <c r="B41" s="400"/>
      <c r="C41" s="400"/>
      <c r="D41" s="392"/>
      <c r="E41" s="468"/>
    </row>
    <row r="42" spans="1:5" x14ac:dyDescent="0.25">
      <c r="A42" s="399">
        <v>6</v>
      </c>
      <c r="B42" s="400" t="s">
        <v>153</v>
      </c>
      <c r="C42" s="400" t="s">
        <v>37</v>
      </c>
      <c r="D42" s="472">
        <f>160*0.9</f>
        <v>144</v>
      </c>
      <c r="E42" s="468">
        <v>83.776593420830125</v>
      </c>
    </row>
    <row r="43" spans="1:5" x14ac:dyDescent="0.25">
      <c r="A43" s="399"/>
      <c r="B43" s="400"/>
      <c r="C43" s="400"/>
      <c r="D43" s="404"/>
      <c r="E43" s="468"/>
    </row>
    <row r="44" spans="1:5" x14ac:dyDescent="0.25">
      <c r="A44" s="399"/>
      <c r="B44" s="400"/>
      <c r="C44" s="400"/>
      <c r="D44" s="404"/>
      <c r="E44" s="468"/>
    </row>
    <row r="45" spans="1:5" x14ac:dyDescent="0.25">
      <c r="A45" s="399"/>
      <c r="B45" s="400"/>
      <c r="C45" s="400"/>
      <c r="D45" s="404"/>
      <c r="E45" s="468"/>
    </row>
    <row r="46" spans="1:5" x14ac:dyDescent="0.25">
      <c r="A46" s="399"/>
      <c r="B46" s="400"/>
      <c r="C46" s="400"/>
      <c r="D46" s="404"/>
      <c r="E46" s="468"/>
    </row>
    <row r="47" spans="1:5" x14ac:dyDescent="0.25">
      <c r="A47" s="399"/>
      <c r="B47" s="400"/>
      <c r="C47" s="400"/>
      <c r="D47" s="404"/>
      <c r="E47" s="468"/>
    </row>
    <row r="48" spans="1:5" x14ac:dyDescent="0.25">
      <c r="A48" s="399"/>
      <c r="B48" s="400"/>
      <c r="C48" s="400"/>
      <c r="D48" s="404"/>
      <c r="E48" s="468"/>
    </row>
    <row r="49" spans="1:5" x14ac:dyDescent="0.25">
      <c r="A49" s="399"/>
      <c r="B49" s="400"/>
      <c r="C49" s="400"/>
      <c r="D49" s="392"/>
      <c r="E49" s="468"/>
    </row>
    <row r="50" spans="1:5" x14ac:dyDescent="0.25">
      <c r="A50" s="399">
        <v>7</v>
      </c>
      <c r="B50" s="400" t="s">
        <v>236</v>
      </c>
      <c r="C50" s="428" t="s">
        <v>80</v>
      </c>
      <c r="D50" s="475">
        <f>(400+400)*0.9</f>
        <v>720</v>
      </c>
      <c r="E50" s="468">
        <v>645.55992039230478</v>
      </c>
    </row>
    <row r="51" spans="1:5" x14ac:dyDescent="0.25">
      <c r="A51" s="399"/>
      <c r="B51" s="400"/>
      <c r="C51" s="428"/>
      <c r="D51" s="439"/>
      <c r="E51" s="468"/>
    </row>
    <row r="52" spans="1:5" x14ac:dyDescent="0.25">
      <c r="A52" s="399"/>
      <c r="B52" s="400"/>
      <c r="C52" s="428"/>
      <c r="D52" s="439"/>
      <c r="E52" s="468"/>
    </row>
    <row r="53" spans="1:5" x14ac:dyDescent="0.25">
      <c r="A53" s="399"/>
      <c r="B53" s="400"/>
      <c r="C53" s="428"/>
      <c r="D53" s="439"/>
      <c r="E53" s="468"/>
    </row>
    <row r="54" spans="1:5" x14ac:dyDescent="0.25">
      <c r="A54" s="399"/>
      <c r="B54" s="400"/>
      <c r="C54" s="428"/>
      <c r="D54" s="439"/>
      <c r="E54" s="468"/>
    </row>
    <row r="55" spans="1:5" x14ac:dyDescent="0.25">
      <c r="A55" s="399"/>
      <c r="B55" s="400"/>
      <c r="C55" s="428"/>
      <c r="D55" s="427"/>
      <c r="E55" s="468"/>
    </row>
    <row r="56" spans="1:5" x14ac:dyDescent="0.25">
      <c r="A56" s="399">
        <v>8</v>
      </c>
      <c r="B56" s="400" t="s">
        <v>237</v>
      </c>
      <c r="C56" s="637" t="s">
        <v>154</v>
      </c>
      <c r="D56" s="635">
        <f>250*0.9</f>
        <v>225</v>
      </c>
      <c r="E56" s="468">
        <v>146.21593696692207</v>
      </c>
    </row>
    <row r="57" spans="1:5" x14ac:dyDescent="0.25">
      <c r="A57" s="399"/>
      <c r="B57" s="400"/>
      <c r="C57" s="402"/>
      <c r="D57" s="388"/>
      <c r="E57" s="468"/>
    </row>
    <row r="58" spans="1:5" x14ac:dyDescent="0.25">
      <c r="A58" s="399"/>
      <c r="B58" s="400"/>
      <c r="C58" s="402"/>
      <c r="D58" s="388"/>
      <c r="E58" s="468"/>
    </row>
    <row r="59" spans="1:5" x14ac:dyDescent="0.25">
      <c r="A59" s="399"/>
      <c r="B59" s="400"/>
      <c r="C59" s="402"/>
      <c r="D59" s="388"/>
      <c r="E59" s="468"/>
    </row>
    <row r="60" spans="1:5" x14ac:dyDescent="0.25">
      <c r="A60" s="399"/>
      <c r="B60" s="400"/>
      <c r="C60" s="402"/>
      <c r="D60" s="388"/>
      <c r="E60" s="468"/>
    </row>
    <row r="61" spans="1:5" x14ac:dyDescent="0.25">
      <c r="A61" s="399"/>
      <c r="B61" s="400"/>
      <c r="C61" s="638"/>
      <c r="D61" s="636"/>
      <c r="E61" s="468"/>
    </row>
    <row r="62" spans="1:5" x14ac:dyDescent="0.25">
      <c r="A62" s="399">
        <v>9</v>
      </c>
      <c r="B62" s="400" t="s">
        <v>238</v>
      </c>
      <c r="C62" s="627" t="s">
        <v>155</v>
      </c>
      <c r="D62" s="628">
        <f>360*0.9</f>
        <v>324</v>
      </c>
      <c r="E62" s="468">
        <v>316.89166348573735</v>
      </c>
    </row>
    <row r="63" spans="1:5" x14ac:dyDescent="0.25">
      <c r="A63" s="399"/>
      <c r="B63" s="400"/>
      <c r="C63" s="627"/>
      <c r="D63" s="434"/>
      <c r="E63" s="468"/>
    </row>
    <row r="64" spans="1:5" x14ac:dyDescent="0.25">
      <c r="A64" s="399"/>
      <c r="B64" s="400"/>
      <c r="C64" s="627"/>
      <c r="D64" s="434"/>
      <c r="E64" s="468"/>
    </row>
    <row r="65" spans="1:5" x14ac:dyDescent="0.25">
      <c r="A65" s="399"/>
      <c r="B65" s="400"/>
      <c r="C65" s="627"/>
      <c r="D65" s="434"/>
      <c r="E65" s="468"/>
    </row>
    <row r="66" spans="1:5" x14ac:dyDescent="0.25">
      <c r="A66" s="399"/>
      <c r="B66" s="400"/>
      <c r="C66" s="627"/>
      <c r="D66" s="434"/>
      <c r="E66" s="468"/>
    </row>
    <row r="67" spans="1:5" x14ac:dyDescent="0.25">
      <c r="A67" s="399"/>
      <c r="B67" s="400"/>
      <c r="C67" s="627"/>
      <c r="D67" s="434"/>
      <c r="E67" s="468"/>
    </row>
    <row r="68" spans="1:5" x14ac:dyDescent="0.25">
      <c r="A68" s="399"/>
      <c r="B68" s="400"/>
      <c r="C68" s="627"/>
      <c r="D68" s="434"/>
      <c r="E68" s="468"/>
    </row>
    <row r="69" spans="1:5" x14ac:dyDescent="0.25">
      <c r="A69" s="399"/>
      <c r="B69" s="400"/>
      <c r="C69" s="627"/>
      <c r="D69" s="629"/>
      <c r="E69" s="468"/>
    </row>
    <row r="70" spans="1:5" x14ac:dyDescent="0.25">
      <c r="A70" s="399">
        <v>10</v>
      </c>
      <c r="B70" s="400" t="s">
        <v>156</v>
      </c>
      <c r="C70" s="400" t="s">
        <v>42</v>
      </c>
      <c r="D70" s="472">
        <f>250*0.9</f>
        <v>225</v>
      </c>
      <c r="E70" s="468">
        <v>116.20296057336853</v>
      </c>
    </row>
    <row r="71" spans="1:5" x14ac:dyDescent="0.25">
      <c r="A71" s="399"/>
      <c r="B71" s="400"/>
      <c r="C71" s="400"/>
      <c r="D71" s="404"/>
      <c r="E71" s="468"/>
    </row>
    <row r="72" spans="1:5" x14ac:dyDescent="0.25">
      <c r="A72" s="399"/>
      <c r="B72" s="400"/>
      <c r="C72" s="400"/>
      <c r="D72" s="404"/>
      <c r="E72" s="468"/>
    </row>
    <row r="73" spans="1:5" x14ac:dyDescent="0.25">
      <c r="A73" s="399"/>
      <c r="B73" s="400"/>
      <c r="C73" s="400"/>
      <c r="D73" s="392"/>
      <c r="E73" s="468"/>
    </row>
    <row r="74" spans="1:5" x14ac:dyDescent="0.25">
      <c r="A74" s="399">
        <v>11</v>
      </c>
      <c r="B74" s="400" t="s">
        <v>157</v>
      </c>
      <c r="C74" s="634" t="s">
        <v>42</v>
      </c>
      <c r="D74" s="635">
        <f>250*0.9</f>
        <v>225</v>
      </c>
      <c r="E74" s="468">
        <v>212.75786489210319</v>
      </c>
    </row>
    <row r="75" spans="1:5" x14ac:dyDescent="0.25">
      <c r="A75" s="399"/>
      <c r="B75" s="400"/>
      <c r="C75" s="634"/>
      <c r="D75" s="388"/>
      <c r="E75" s="468"/>
    </row>
    <row r="76" spans="1:5" x14ac:dyDescent="0.25">
      <c r="A76" s="399"/>
      <c r="B76" s="400"/>
      <c r="C76" s="634"/>
      <c r="D76" s="388"/>
      <c r="E76" s="468"/>
    </row>
    <row r="77" spans="1:5" x14ac:dyDescent="0.25">
      <c r="A77" s="399"/>
      <c r="B77" s="400"/>
      <c r="C77" s="634"/>
      <c r="D77" s="388"/>
      <c r="E77" s="468"/>
    </row>
    <row r="78" spans="1:5" x14ac:dyDescent="0.25">
      <c r="A78" s="399"/>
      <c r="B78" s="400"/>
      <c r="C78" s="634"/>
      <c r="D78" s="388"/>
      <c r="E78" s="468"/>
    </row>
    <row r="79" spans="1:5" x14ac:dyDescent="0.25">
      <c r="A79" s="399"/>
      <c r="B79" s="400"/>
      <c r="C79" s="634"/>
      <c r="D79" s="636"/>
      <c r="E79" s="468"/>
    </row>
    <row r="80" spans="1:5" x14ac:dyDescent="0.25">
      <c r="A80" s="399">
        <v>12</v>
      </c>
      <c r="B80" s="400" t="s">
        <v>158</v>
      </c>
      <c r="C80" s="634" t="s">
        <v>37</v>
      </c>
      <c r="D80" s="635">
        <f>160*0.9</f>
        <v>144</v>
      </c>
      <c r="E80" s="468">
        <v>84.368954797018688</v>
      </c>
    </row>
    <row r="81" spans="1:5" x14ac:dyDescent="0.25">
      <c r="A81" s="399"/>
      <c r="B81" s="400"/>
      <c r="C81" s="634"/>
      <c r="D81" s="388"/>
      <c r="E81" s="468"/>
    </row>
    <row r="82" spans="1:5" x14ac:dyDescent="0.25">
      <c r="A82" s="399"/>
      <c r="B82" s="400"/>
      <c r="C82" s="634"/>
      <c r="D82" s="388"/>
      <c r="E82" s="468"/>
    </row>
    <row r="83" spans="1:5" x14ac:dyDescent="0.25">
      <c r="A83" s="399"/>
      <c r="B83" s="400"/>
      <c r="C83" s="634"/>
      <c r="D83" s="388"/>
      <c r="E83" s="468"/>
    </row>
    <row r="84" spans="1:5" x14ac:dyDescent="0.25">
      <c r="A84" s="399"/>
      <c r="B84" s="400"/>
      <c r="C84" s="634"/>
      <c r="D84" s="636"/>
      <c r="E84" s="468"/>
    </row>
    <row r="85" spans="1:5" x14ac:dyDescent="0.25">
      <c r="A85" s="399">
        <v>13</v>
      </c>
      <c r="B85" s="400" t="s">
        <v>239</v>
      </c>
      <c r="C85" s="634" t="s">
        <v>42</v>
      </c>
      <c r="D85" s="635">
        <f>250*0.9</f>
        <v>225</v>
      </c>
      <c r="E85" s="468">
        <v>217.69420969367448</v>
      </c>
    </row>
    <row r="86" spans="1:5" x14ac:dyDescent="0.25">
      <c r="A86" s="399"/>
      <c r="B86" s="400"/>
      <c r="C86" s="634"/>
      <c r="D86" s="388"/>
      <c r="E86" s="468"/>
    </row>
    <row r="87" spans="1:5" x14ac:dyDescent="0.25">
      <c r="A87" s="399"/>
      <c r="B87" s="400"/>
      <c r="C87" s="634"/>
      <c r="D87" s="388"/>
      <c r="E87" s="468"/>
    </row>
    <row r="88" spans="1:5" x14ac:dyDescent="0.25">
      <c r="A88" s="399"/>
      <c r="B88" s="400"/>
      <c r="C88" s="634"/>
      <c r="D88" s="636"/>
      <c r="E88" s="468"/>
    </row>
    <row r="89" spans="1:5" x14ac:dyDescent="0.25">
      <c r="A89" s="399">
        <v>14</v>
      </c>
      <c r="B89" s="400" t="s">
        <v>47</v>
      </c>
      <c r="C89" s="627" t="s">
        <v>159</v>
      </c>
      <c r="D89" s="628">
        <f>800*0.9</f>
        <v>720</v>
      </c>
      <c r="E89" s="468">
        <v>500.13520253801425</v>
      </c>
    </row>
    <row r="90" spans="1:5" x14ac:dyDescent="0.25">
      <c r="A90" s="399"/>
      <c r="B90" s="400"/>
      <c r="C90" s="627"/>
      <c r="D90" s="434"/>
      <c r="E90" s="468"/>
    </row>
    <row r="91" spans="1:5" x14ac:dyDescent="0.25">
      <c r="A91" s="399"/>
      <c r="B91" s="400"/>
      <c r="C91" s="627"/>
      <c r="D91" s="434"/>
      <c r="E91" s="468"/>
    </row>
    <row r="92" spans="1:5" x14ac:dyDescent="0.25">
      <c r="A92" s="399"/>
      <c r="B92" s="400"/>
      <c r="C92" s="627"/>
      <c r="D92" s="434"/>
      <c r="E92" s="468"/>
    </row>
    <row r="93" spans="1:5" x14ac:dyDescent="0.25">
      <c r="A93" s="399"/>
      <c r="B93" s="400"/>
      <c r="C93" s="627"/>
      <c r="D93" s="434"/>
      <c r="E93" s="468"/>
    </row>
    <row r="94" spans="1:5" x14ac:dyDescent="0.25">
      <c r="A94" s="399"/>
      <c r="B94" s="400"/>
      <c r="C94" s="627"/>
      <c r="D94" s="434"/>
      <c r="E94" s="468"/>
    </row>
    <row r="95" spans="1:5" x14ac:dyDescent="0.25">
      <c r="A95" s="399"/>
      <c r="B95" s="400"/>
      <c r="C95" s="627"/>
      <c r="D95" s="434"/>
      <c r="E95" s="468"/>
    </row>
    <row r="96" spans="1:5" x14ac:dyDescent="0.25">
      <c r="A96" s="399"/>
      <c r="B96" s="400"/>
      <c r="C96" s="627"/>
      <c r="D96" s="434"/>
      <c r="E96" s="468"/>
    </row>
    <row r="97" spans="1:5" x14ac:dyDescent="0.25">
      <c r="A97" s="399"/>
      <c r="B97" s="400"/>
      <c r="C97" s="627"/>
      <c r="D97" s="434"/>
      <c r="E97" s="468"/>
    </row>
    <row r="98" spans="1:5" x14ac:dyDescent="0.25">
      <c r="A98" s="399"/>
      <c r="B98" s="400"/>
      <c r="C98" s="627"/>
      <c r="D98" s="434"/>
      <c r="E98" s="468"/>
    </row>
    <row r="99" spans="1:5" x14ac:dyDescent="0.25">
      <c r="A99" s="399"/>
      <c r="B99" s="400"/>
      <c r="C99" s="627"/>
      <c r="D99" s="434"/>
      <c r="E99" s="468"/>
    </row>
    <row r="100" spans="1:5" x14ac:dyDescent="0.25">
      <c r="A100" s="399"/>
      <c r="B100" s="400"/>
      <c r="C100" s="627"/>
      <c r="D100" s="434"/>
      <c r="E100" s="468"/>
    </row>
    <row r="101" spans="1:5" x14ac:dyDescent="0.25">
      <c r="A101" s="399"/>
      <c r="B101" s="400"/>
      <c r="C101" s="627"/>
      <c r="D101" s="629"/>
      <c r="E101" s="468"/>
    </row>
    <row r="102" spans="1:5" ht="31.5" customHeight="1" x14ac:dyDescent="0.25">
      <c r="A102" s="399">
        <v>15</v>
      </c>
      <c r="B102" s="400" t="s">
        <v>160</v>
      </c>
      <c r="C102" s="400" t="s">
        <v>39</v>
      </c>
      <c r="D102" s="472">
        <f>100*0.9</f>
        <v>90</v>
      </c>
      <c r="E102" s="468">
        <v>90</v>
      </c>
    </row>
    <row r="103" spans="1:5" x14ac:dyDescent="0.25">
      <c r="A103" s="399"/>
      <c r="B103" s="400"/>
      <c r="C103" s="400"/>
      <c r="D103" s="392"/>
      <c r="E103" s="468"/>
    </row>
    <row r="104" spans="1:5" ht="31.5" customHeight="1" x14ac:dyDescent="0.25">
      <c r="A104" s="399">
        <v>16</v>
      </c>
      <c r="B104" s="400" t="s">
        <v>161</v>
      </c>
      <c r="C104" s="400" t="s">
        <v>42</v>
      </c>
      <c r="D104" s="472">
        <f>250*0.9</f>
        <v>225</v>
      </c>
      <c r="E104" s="468">
        <v>225</v>
      </c>
    </row>
    <row r="105" spans="1:5" x14ac:dyDescent="0.25">
      <c r="A105" s="399"/>
      <c r="B105" s="400"/>
      <c r="C105" s="400"/>
      <c r="D105" s="392"/>
      <c r="E105" s="468"/>
    </row>
    <row r="106" spans="1:5" x14ac:dyDescent="0.25">
      <c r="A106" s="399">
        <v>17</v>
      </c>
      <c r="B106" s="400" t="s">
        <v>106</v>
      </c>
      <c r="C106" s="400" t="s">
        <v>37</v>
      </c>
      <c r="D106" s="472">
        <f>160*0.9</f>
        <v>144</v>
      </c>
      <c r="E106" s="468">
        <v>120.50299874452061</v>
      </c>
    </row>
    <row r="107" spans="1:5" x14ac:dyDescent="0.25">
      <c r="A107" s="399"/>
      <c r="B107" s="400"/>
      <c r="C107" s="400"/>
      <c r="D107" s="404"/>
      <c r="E107" s="468"/>
    </row>
    <row r="108" spans="1:5" x14ac:dyDescent="0.25">
      <c r="A108" s="399"/>
      <c r="B108" s="400"/>
      <c r="C108" s="400"/>
      <c r="D108" s="392"/>
      <c r="E108" s="468"/>
    </row>
    <row r="109" spans="1:5" x14ac:dyDescent="0.25">
      <c r="A109" s="399">
        <v>18</v>
      </c>
      <c r="B109" s="400" t="s">
        <v>162</v>
      </c>
      <c r="C109" s="400" t="s">
        <v>39</v>
      </c>
      <c r="D109" s="472">
        <f>100*0.9</f>
        <v>90</v>
      </c>
      <c r="E109" s="468">
        <v>75.585873179411806</v>
      </c>
    </row>
    <row r="110" spans="1:5" x14ac:dyDescent="0.25">
      <c r="A110" s="399"/>
      <c r="B110" s="400"/>
      <c r="C110" s="400"/>
      <c r="D110" s="392"/>
      <c r="E110" s="468"/>
    </row>
    <row r="111" spans="1:5" x14ac:dyDescent="0.25">
      <c r="A111" s="399">
        <v>19</v>
      </c>
      <c r="B111" s="400" t="s">
        <v>240</v>
      </c>
      <c r="C111" s="634" t="s">
        <v>42</v>
      </c>
      <c r="D111" s="635">
        <f>250*0.9</f>
        <v>225</v>
      </c>
      <c r="E111" s="468">
        <v>149.37519763992771</v>
      </c>
    </row>
    <row r="112" spans="1:5" x14ac:dyDescent="0.25">
      <c r="A112" s="399"/>
      <c r="B112" s="400"/>
      <c r="C112" s="634"/>
      <c r="D112" s="388"/>
      <c r="E112" s="468"/>
    </row>
    <row r="113" spans="1:5" x14ac:dyDescent="0.25">
      <c r="A113" s="399"/>
      <c r="B113" s="400"/>
      <c r="C113" s="634"/>
      <c r="D113" s="388"/>
      <c r="E113" s="468"/>
    </row>
    <row r="114" spans="1:5" x14ac:dyDescent="0.25">
      <c r="A114" s="399"/>
      <c r="B114" s="400"/>
      <c r="C114" s="634"/>
      <c r="D114" s="388"/>
      <c r="E114" s="468"/>
    </row>
    <row r="115" spans="1:5" x14ac:dyDescent="0.25">
      <c r="A115" s="399"/>
      <c r="B115" s="400"/>
      <c r="C115" s="634"/>
      <c r="D115" s="388"/>
      <c r="E115" s="468"/>
    </row>
    <row r="116" spans="1:5" x14ac:dyDescent="0.25">
      <c r="A116" s="399"/>
      <c r="B116" s="400"/>
      <c r="C116" s="634"/>
      <c r="D116" s="636"/>
      <c r="E116" s="468"/>
    </row>
    <row r="117" spans="1:5" x14ac:dyDescent="0.25">
      <c r="A117" s="399">
        <v>20</v>
      </c>
      <c r="B117" s="400" t="s">
        <v>241</v>
      </c>
      <c r="C117" s="400" t="s">
        <v>39</v>
      </c>
      <c r="D117" s="472">
        <f>100*0.9</f>
        <v>90</v>
      </c>
      <c r="E117" s="468">
        <v>71.932978026249032</v>
      </c>
    </row>
    <row r="118" spans="1:5" x14ac:dyDescent="0.25">
      <c r="A118" s="399"/>
      <c r="B118" s="400"/>
      <c r="C118" s="400"/>
      <c r="D118" s="404"/>
      <c r="E118" s="468"/>
    </row>
    <row r="119" spans="1:5" x14ac:dyDescent="0.25">
      <c r="A119" s="399"/>
      <c r="B119" s="400"/>
      <c r="C119" s="400"/>
      <c r="D119" s="392"/>
      <c r="E119" s="468"/>
    </row>
    <row r="120" spans="1:5" x14ac:dyDescent="0.25">
      <c r="A120" s="399">
        <v>21</v>
      </c>
      <c r="B120" s="400" t="s">
        <v>242</v>
      </c>
      <c r="C120" s="634" t="s">
        <v>30</v>
      </c>
      <c r="D120" s="472">
        <f>400*0.9</f>
        <v>360</v>
      </c>
      <c r="E120" s="468">
        <v>328.01248568581798</v>
      </c>
    </row>
    <row r="121" spans="1:5" x14ac:dyDescent="0.25">
      <c r="A121" s="399"/>
      <c r="B121" s="400"/>
      <c r="C121" s="634"/>
      <c r="D121" s="404"/>
      <c r="E121" s="468"/>
    </row>
    <row r="122" spans="1:5" x14ac:dyDescent="0.25">
      <c r="A122" s="399"/>
      <c r="B122" s="400"/>
      <c r="C122" s="634"/>
      <c r="D122" s="404"/>
      <c r="E122" s="468"/>
    </row>
    <row r="123" spans="1:5" x14ac:dyDescent="0.25">
      <c r="A123" s="399"/>
      <c r="B123" s="400"/>
      <c r="C123" s="634"/>
      <c r="D123" s="404"/>
      <c r="E123" s="468"/>
    </row>
    <row r="124" spans="1:5" x14ac:dyDescent="0.25">
      <c r="A124" s="399"/>
      <c r="B124" s="400"/>
      <c r="C124" s="634"/>
      <c r="D124" s="392"/>
      <c r="E124" s="468"/>
    </row>
    <row r="125" spans="1:5" x14ac:dyDescent="0.25">
      <c r="A125" s="399">
        <v>22</v>
      </c>
      <c r="B125" s="400" t="s">
        <v>163</v>
      </c>
      <c r="C125" s="627" t="s">
        <v>164</v>
      </c>
      <c r="D125" s="631">
        <f>126*0.9</f>
        <v>113.4</v>
      </c>
      <c r="E125" s="468">
        <v>94.839343546091911</v>
      </c>
    </row>
    <row r="126" spans="1:5" x14ac:dyDescent="0.25">
      <c r="A126" s="399"/>
      <c r="B126" s="400"/>
      <c r="C126" s="627"/>
      <c r="D126" s="632"/>
      <c r="E126" s="468"/>
    </row>
    <row r="127" spans="1:5" x14ac:dyDescent="0.25">
      <c r="A127" s="399"/>
      <c r="B127" s="400"/>
      <c r="C127" s="627"/>
      <c r="D127" s="632"/>
      <c r="E127" s="468"/>
    </row>
    <row r="128" spans="1:5" x14ac:dyDescent="0.25">
      <c r="A128" s="399"/>
      <c r="B128" s="400"/>
      <c r="C128" s="627"/>
      <c r="D128" s="632"/>
      <c r="E128" s="468"/>
    </row>
    <row r="129" spans="1:5" x14ac:dyDescent="0.25">
      <c r="A129" s="399"/>
      <c r="B129" s="400"/>
      <c r="C129" s="627"/>
      <c r="D129" s="633"/>
      <c r="E129" s="468"/>
    </row>
    <row r="130" spans="1:5" x14ac:dyDescent="0.25">
      <c r="A130" s="399">
        <v>23</v>
      </c>
      <c r="B130" s="400" t="s">
        <v>243</v>
      </c>
      <c r="C130" s="627" t="s">
        <v>37</v>
      </c>
      <c r="D130" s="628">
        <f>160*0.9</f>
        <v>144</v>
      </c>
      <c r="E130" s="468">
        <v>107.37232157234095</v>
      </c>
    </row>
    <row r="131" spans="1:5" x14ac:dyDescent="0.25">
      <c r="A131" s="399"/>
      <c r="B131" s="400"/>
      <c r="C131" s="627"/>
      <c r="D131" s="434"/>
      <c r="E131" s="468"/>
    </row>
    <row r="132" spans="1:5" x14ac:dyDescent="0.25">
      <c r="A132" s="399"/>
      <c r="B132" s="400"/>
      <c r="C132" s="627"/>
      <c r="D132" s="434"/>
      <c r="E132" s="468"/>
    </row>
    <row r="133" spans="1:5" ht="15.75" customHeight="1" x14ac:dyDescent="0.25">
      <c r="A133" s="399"/>
      <c r="B133" s="400"/>
      <c r="C133" s="627"/>
      <c r="D133" s="434"/>
      <c r="E133" s="468"/>
    </row>
    <row r="134" spans="1:5" x14ac:dyDescent="0.25">
      <c r="A134" s="399"/>
      <c r="B134" s="400"/>
      <c r="C134" s="627"/>
      <c r="D134" s="629"/>
      <c r="E134" s="468"/>
    </row>
    <row r="135" spans="1:5" ht="18.75" customHeight="1" x14ac:dyDescent="0.25">
      <c r="A135" s="400">
        <v>24</v>
      </c>
      <c r="B135" s="400" t="s">
        <v>165</v>
      </c>
      <c r="C135" s="428" t="s">
        <v>166</v>
      </c>
      <c r="D135" s="428">
        <f>800*0.9</f>
        <v>720</v>
      </c>
      <c r="E135" s="630">
        <v>609.52460334083435</v>
      </c>
    </row>
    <row r="136" spans="1:5" x14ac:dyDescent="0.25">
      <c r="A136" s="400"/>
      <c r="B136" s="400"/>
      <c r="C136" s="428"/>
      <c r="D136" s="428"/>
      <c r="E136" s="630"/>
    </row>
    <row r="137" spans="1:5" x14ac:dyDescent="0.25">
      <c r="A137" s="400"/>
      <c r="B137" s="400"/>
      <c r="C137" s="428"/>
      <c r="D137" s="428"/>
      <c r="E137" s="630"/>
    </row>
    <row r="138" spans="1:5" x14ac:dyDescent="0.25">
      <c r="A138" s="400"/>
      <c r="B138" s="400"/>
      <c r="C138" s="428"/>
      <c r="D138" s="428"/>
      <c r="E138" s="630"/>
    </row>
    <row r="139" spans="1:5" x14ac:dyDescent="0.25">
      <c r="A139" s="400"/>
      <c r="B139" s="400"/>
      <c r="C139" s="428"/>
      <c r="D139" s="428"/>
      <c r="E139" s="630"/>
    </row>
    <row r="140" spans="1:5" x14ac:dyDescent="0.25">
      <c r="A140" s="400"/>
      <c r="B140" s="400"/>
      <c r="C140" s="428"/>
      <c r="D140" s="428"/>
      <c r="E140" s="630"/>
    </row>
    <row r="141" spans="1:5" x14ac:dyDescent="0.25">
      <c r="A141" s="400"/>
      <c r="B141" s="400"/>
      <c r="C141" s="428"/>
      <c r="D141" s="428"/>
      <c r="E141" s="630"/>
    </row>
    <row r="142" spans="1:5" x14ac:dyDescent="0.25">
      <c r="A142" s="400"/>
      <c r="B142" s="400"/>
      <c r="C142" s="428"/>
      <c r="D142" s="428"/>
      <c r="E142" s="630"/>
    </row>
    <row r="143" spans="1:5" x14ac:dyDescent="0.25">
      <c r="A143" s="400"/>
      <c r="B143" s="400"/>
      <c r="C143" s="428"/>
      <c r="D143" s="428"/>
      <c r="E143" s="630"/>
    </row>
    <row r="144" spans="1:5" x14ac:dyDescent="0.25">
      <c r="A144" s="400"/>
      <c r="B144" s="400"/>
      <c r="C144" s="428"/>
      <c r="D144" s="428"/>
      <c r="E144" s="630"/>
    </row>
    <row r="145" spans="1:5" x14ac:dyDescent="0.25">
      <c r="A145" s="400"/>
      <c r="B145" s="400"/>
      <c r="C145" s="428"/>
      <c r="D145" s="428"/>
      <c r="E145" s="630"/>
    </row>
    <row r="146" spans="1:5" s="159" customFormat="1" x14ac:dyDescent="0.25">
      <c r="A146" s="400"/>
      <c r="B146" s="400"/>
      <c r="C146" s="428"/>
      <c r="D146" s="428"/>
      <c r="E146" s="630"/>
    </row>
    <row r="147" spans="1:5" x14ac:dyDescent="0.25">
      <c r="A147" s="400"/>
      <c r="B147" s="400"/>
      <c r="C147" s="428"/>
      <c r="D147" s="428"/>
      <c r="E147" s="630"/>
    </row>
    <row r="148" spans="1:5" x14ac:dyDescent="0.25">
      <c r="A148" s="400"/>
      <c r="B148" s="400"/>
      <c r="C148" s="428"/>
      <c r="D148" s="428"/>
      <c r="E148" s="630"/>
    </row>
    <row r="149" spans="1:5" x14ac:dyDescent="0.25">
      <c r="A149" s="400"/>
      <c r="B149" s="400"/>
      <c r="C149" s="428"/>
      <c r="D149" s="428"/>
      <c r="E149" s="630"/>
    </row>
    <row r="150" spans="1:5" x14ac:dyDescent="0.25">
      <c r="A150" s="400"/>
      <c r="B150" s="400"/>
      <c r="C150" s="428"/>
      <c r="D150" s="428"/>
      <c r="E150" s="630"/>
    </row>
    <row r="151" spans="1:5" x14ac:dyDescent="0.25">
      <c r="A151" s="400"/>
      <c r="B151" s="400"/>
      <c r="C151" s="428"/>
      <c r="D151" s="428"/>
      <c r="E151" s="630"/>
    </row>
  </sheetData>
  <sheetProtection formatCells="0" formatColumns="0" formatRows="0" insertRows="0"/>
  <mergeCells count="126">
    <mergeCell ref="A8:A11"/>
    <mergeCell ref="B8:B11"/>
    <mergeCell ref="C8:C11"/>
    <mergeCell ref="D8:D11"/>
    <mergeCell ref="E8:E11"/>
    <mergeCell ref="B2:D3"/>
    <mergeCell ref="A18:A21"/>
    <mergeCell ref="B18:B21"/>
    <mergeCell ref="C18:C21"/>
    <mergeCell ref="D18:D21"/>
    <mergeCell ref="A12:A17"/>
    <mergeCell ref="B12:B17"/>
    <mergeCell ref="C12:C17"/>
    <mergeCell ref="D12:D17"/>
    <mergeCell ref="D22:D26"/>
    <mergeCell ref="E12:E17"/>
    <mergeCell ref="E18:E21"/>
    <mergeCell ref="E22:E26"/>
    <mergeCell ref="E42:E49"/>
    <mergeCell ref="E27:E33"/>
    <mergeCell ref="E34:E41"/>
    <mergeCell ref="A27:A33"/>
    <mergeCell ref="B27:B33"/>
    <mergeCell ref="C27:C33"/>
    <mergeCell ref="D27:D33"/>
    <mergeCell ref="A22:A26"/>
    <mergeCell ref="B22:B26"/>
    <mergeCell ref="C22:C26"/>
    <mergeCell ref="A42:A49"/>
    <mergeCell ref="B42:B49"/>
    <mergeCell ref="C42:C49"/>
    <mergeCell ref="D42:D49"/>
    <mergeCell ref="A34:A41"/>
    <mergeCell ref="B34:B41"/>
    <mergeCell ref="C34:C41"/>
    <mergeCell ref="D34:D41"/>
    <mergeCell ref="E56:E61"/>
    <mergeCell ref="E50:E55"/>
    <mergeCell ref="A56:A61"/>
    <mergeCell ref="B56:B61"/>
    <mergeCell ref="C56:C61"/>
    <mergeCell ref="D56:D61"/>
    <mergeCell ref="A50:A55"/>
    <mergeCell ref="B50:B55"/>
    <mergeCell ref="C50:C55"/>
    <mergeCell ref="D50:D55"/>
    <mergeCell ref="E62:E69"/>
    <mergeCell ref="A70:A73"/>
    <mergeCell ref="B70:B73"/>
    <mergeCell ref="C70:C73"/>
    <mergeCell ref="D70:D73"/>
    <mergeCell ref="A62:A69"/>
    <mergeCell ref="B62:B69"/>
    <mergeCell ref="C62:C69"/>
    <mergeCell ref="D62:D69"/>
    <mergeCell ref="E70:E73"/>
    <mergeCell ref="B74:B79"/>
    <mergeCell ref="C74:C79"/>
    <mergeCell ref="D74:D79"/>
    <mergeCell ref="E74:E79"/>
    <mergeCell ref="D85:D88"/>
    <mergeCell ref="E89:E101"/>
    <mergeCell ref="E80:E84"/>
    <mergeCell ref="A80:A84"/>
    <mergeCell ref="B80:B84"/>
    <mergeCell ref="C80:C84"/>
    <mergeCell ref="D80:D84"/>
    <mergeCell ref="A74:A79"/>
    <mergeCell ref="E85:E88"/>
    <mergeCell ref="A89:A101"/>
    <mergeCell ref="B89:B101"/>
    <mergeCell ref="C89:C101"/>
    <mergeCell ref="D89:D101"/>
    <mergeCell ref="A85:A88"/>
    <mergeCell ref="B85:B88"/>
    <mergeCell ref="C85:C88"/>
    <mergeCell ref="E102:E103"/>
    <mergeCell ref="A104:A105"/>
    <mergeCell ref="B104:B105"/>
    <mergeCell ref="C104:C105"/>
    <mergeCell ref="D104:D105"/>
    <mergeCell ref="E104:E105"/>
    <mergeCell ref="A102:A103"/>
    <mergeCell ref="B102:B103"/>
    <mergeCell ref="C102:C103"/>
    <mergeCell ref="D102:D103"/>
    <mergeCell ref="E117:E119"/>
    <mergeCell ref="E109:E110"/>
    <mergeCell ref="E106:E108"/>
    <mergeCell ref="A109:A110"/>
    <mergeCell ref="B109:B110"/>
    <mergeCell ref="C109:C110"/>
    <mergeCell ref="D109:D110"/>
    <mergeCell ref="A106:A108"/>
    <mergeCell ref="B106:B108"/>
    <mergeCell ref="C106:C108"/>
    <mergeCell ref="D106:D108"/>
    <mergeCell ref="E111:E116"/>
    <mergeCell ref="A117:A119"/>
    <mergeCell ref="B117:B119"/>
    <mergeCell ref="C117:C119"/>
    <mergeCell ref="D117:D119"/>
    <mergeCell ref="A111:A116"/>
    <mergeCell ref="B111:B116"/>
    <mergeCell ref="C111:C116"/>
    <mergeCell ref="D111:D116"/>
    <mergeCell ref="E125:E129"/>
    <mergeCell ref="E120:E124"/>
    <mergeCell ref="A125:A129"/>
    <mergeCell ref="B125:B129"/>
    <mergeCell ref="C125:C129"/>
    <mergeCell ref="D125:D129"/>
    <mergeCell ref="A120:A124"/>
    <mergeCell ref="B120:B124"/>
    <mergeCell ref="C120:C124"/>
    <mergeCell ref="D120:D124"/>
    <mergeCell ref="D135:D151"/>
    <mergeCell ref="C135:C151"/>
    <mergeCell ref="B135:B151"/>
    <mergeCell ref="A135:A151"/>
    <mergeCell ref="A130:A134"/>
    <mergeCell ref="B130:B134"/>
    <mergeCell ref="C130:C134"/>
    <mergeCell ref="D130:D134"/>
    <mergeCell ref="E130:E134"/>
    <mergeCell ref="E135:E151"/>
  </mergeCells>
  <pageMargins left="0.7" right="0.7" top="0.75" bottom="0.75" header="0.3" footer="0.3"/>
  <pageSetup paperSize="9" orientation="portrait" r:id="rId1"/>
  <rowBreaks count="2" manualBreakCount="2">
    <brk id="41" max="16383" man="1"/>
    <brk id="119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7"/>
  <sheetViews>
    <sheetView view="pageBreakPreview" zoomScale="80" zoomScaleNormal="70" zoomScaleSheetLayoutView="80" workbookViewId="0">
      <selection activeCell="D16" sqref="D16:D20"/>
    </sheetView>
  </sheetViews>
  <sheetFormatPr defaultColWidth="9.140625" defaultRowHeight="15" x14ac:dyDescent="0.25"/>
  <cols>
    <col min="1" max="1" width="8" style="42" customWidth="1"/>
    <col min="2" max="2" width="20.42578125" style="42" customWidth="1"/>
    <col min="3" max="4" width="22.5703125" style="42" customWidth="1"/>
    <col min="5" max="5" width="14.42578125" style="42" customWidth="1"/>
    <col min="6" max="16384" width="9.140625" style="42"/>
  </cols>
  <sheetData>
    <row r="1" spans="1:5" x14ac:dyDescent="0.25">
      <c r="A1" s="41"/>
      <c r="B1" s="41"/>
      <c r="C1" s="41"/>
      <c r="D1" s="41"/>
    </row>
    <row r="2" spans="1:5" x14ac:dyDescent="0.25">
      <c r="A2" s="41"/>
      <c r="B2" s="420" t="s">
        <v>170</v>
      </c>
      <c r="C2" s="421"/>
      <c r="D2" s="421"/>
    </row>
    <row r="3" spans="1:5" x14ac:dyDescent="0.25">
      <c r="A3" s="41"/>
      <c r="B3" s="422"/>
      <c r="C3" s="423"/>
      <c r="D3" s="423"/>
    </row>
    <row r="4" spans="1:5" ht="20.25" x14ac:dyDescent="0.25">
      <c r="A4" s="41"/>
      <c r="B4" s="43"/>
      <c r="C4" s="43"/>
      <c r="D4" s="43"/>
    </row>
    <row r="5" spans="1:5" ht="20.25" customHeight="1" x14ac:dyDescent="0.25">
      <c r="A5" s="41"/>
      <c r="B5" s="43"/>
      <c r="C5" s="43"/>
      <c r="D5" s="43"/>
    </row>
    <row r="6" spans="1:5" ht="30" customHeight="1" x14ac:dyDescent="0.25">
      <c r="A6" s="41"/>
      <c r="B6" s="43"/>
      <c r="C6" s="43"/>
      <c r="D6" s="43"/>
    </row>
    <row r="7" spans="1:5" ht="15.75" thickBot="1" x14ac:dyDescent="0.3">
      <c r="A7" s="41"/>
      <c r="B7" s="41"/>
      <c r="C7" s="41"/>
      <c r="D7" s="41"/>
    </row>
    <row r="8" spans="1:5" ht="31.5" customHeight="1" x14ac:dyDescent="0.25">
      <c r="A8" s="408" t="s">
        <v>2</v>
      </c>
      <c r="B8" s="411" t="s">
        <v>3</v>
      </c>
      <c r="C8" s="414" t="s">
        <v>4</v>
      </c>
      <c r="D8" s="438" t="s">
        <v>5</v>
      </c>
      <c r="E8" s="639" t="s">
        <v>12</v>
      </c>
    </row>
    <row r="9" spans="1:5" ht="33" customHeight="1" x14ac:dyDescent="0.25">
      <c r="A9" s="409"/>
      <c r="B9" s="412"/>
      <c r="C9" s="415"/>
      <c r="D9" s="439"/>
      <c r="E9" s="640"/>
    </row>
    <row r="10" spans="1:5" ht="16.5" customHeight="1" x14ac:dyDescent="0.25">
      <c r="A10" s="409"/>
      <c r="B10" s="412"/>
      <c r="C10" s="415"/>
      <c r="D10" s="439"/>
      <c r="E10" s="640"/>
    </row>
    <row r="11" spans="1:5" ht="15.75" thickBot="1" x14ac:dyDescent="0.3">
      <c r="A11" s="410"/>
      <c r="B11" s="413"/>
      <c r="C11" s="416"/>
      <c r="D11" s="427"/>
      <c r="E11" s="640"/>
    </row>
    <row r="12" spans="1:5" ht="19.5" thickBot="1" x14ac:dyDescent="0.3">
      <c r="A12" s="46">
        <v>1</v>
      </c>
      <c r="B12" s="47" t="s">
        <v>171</v>
      </c>
      <c r="C12" s="48" t="s">
        <v>30</v>
      </c>
      <c r="D12" s="48">
        <f>400*0.9</f>
        <v>360</v>
      </c>
      <c r="E12" s="49">
        <v>313.35154162515119</v>
      </c>
    </row>
    <row r="13" spans="1:5" ht="19.5" thickBot="1" x14ac:dyDescent="0.3">
      <c r="A13" s="50">
        <v>2</v>
      </c>
      <c r="B13" s="51" t="s">
        <v>54</v>
      </c>
      <c r="C13" s="48" t="s">
        <v>30</v>
      </c>
      <c r="D13" s="48">
        <f>400*0.9</f>
        <v>360</v>
      </c>
      <c r="E13" s="49">
        <v>360</v>
      </c>
    </row>
    <row r="14" spans="1:5" ht="19.5" customHeight="1" thickBot="1" x14ac:dyDescent="0.3">
      <c r="A14" s="52">
        <v>3</v>
      </c>
      <c r="B14" s="53" t="s">
        <v>32</v>
      </c>
      <c r="C14" s="54" t="s">
        <v>37</v>
      </c>
      <c r="D14" s="54">
        <f>160*0.9</f>
        <v>144</v>
      </c>
      <c r="E14" s="49">
        <v>139.33219235563419</v>
      </c>
    </row>
    <row r="15" spans="1:5" ht="19.5" thickBot="1" x14ac:dyDescent="0.3">
      <c r="A15" s="52">
        <v>4</v>
      </c>
      <c r="B15" s="53" t="s">
        <v>55</v>
      </c>
      <c r="C15" s="54" t="s">
        <v>30</v>
      </c>
      <c r="D15" s="54">
        <f>400*0.9</f>
        <v>360</v>
      </c>
      <c r="E15" s="49">
        <v>332.01092497509075</v>
      </c>
    </row>
    <row r="16" spans="1:5" x14ac:dyDescent="0.25">
      <c r="A16" s="390">
        <v>5</v>
      </c>
      <c r="B16" s="392" t="s">
        <v>36</v>
      </c>
      <c r="C16" s="394" t="s">
        <v>30</v>
      </c>
      <c r="D16" s="394">
        <v>360</v>
      </c>
      <c r="E16" s="396">
        <v>301.81036747907751</v>
      </c>
    </row>
    <row r="17" spans="1:5" x14ac:dyDescent="0.25">
      <c r="A17" s="399"/>
      <c r="B17" s="400"/>
      <c r="C17" s="404"/>
      <c r="D17" s="404"/>
      <c r="E17" s="397"/>
    </row>
    <row r="18" spans="1:5" x14ac:dyDescent="0.25">
      <c r="A18" s="399"/>
      <c r="B18" s="400"/>
      <c r="C18" s="404"/>
      <c r="D18" s="404"/>
      <c r="E18" s="397"/>
    </row>
    <row r="19" spans="1:5" x14ac:dyDescent="0.25">
      <c r="A19" s="399"/>
      <c r="B19" s="400"/>
      <c r="C19" s="404"/>
      <c r="D19" s="404"/>
      <c r="E19" s="397"/>
    </row>
    <row r="20" spans="1:5" ht="15.75" thickBot="1" x14ac:dyDescent="0.3">
      <c r="A20" s="399"/>
      <c r="B20" s="400"/>
      <c r="C20" s="404"/>
      <c r="D20" s="404"/>
      <c r="E20" s="397"/>
    </row>
    <row r="21" spans="1:5" x14ac:dyDescent="0.25">
      <c r="A21" s="390">
        <v>6</v>
      </c>
      <c r="B21" s="392" t="s">
        <v>38</v>
      </c>
      <c r="C21" s="394" t="s">
        <v>37</v>
      </c>
      <c r="D21" s="394">
        <f>160*0.9</f>
        <v>144</v>
      </c>
      <c r="E21" s="396">
        <v>126.03170492228047</v>
      </c>
    </row>
    <row r="22" spans="1:5" x14ac:dyDescent="0.25">
      <c r="A22" s="399"/>
      <c r="B22" s="400"/>
      <c r="C22" s="404"/>
      <c r="D22" s="404"/>
      <c r="E22" s="397"/>
    </row>
    <row r="23" spans="1:5" ht="15.75" thickBot="1" x14ac:dyDescent="0.3">
      <c r="A23" s="399"/>
      <c r="B23" s="400"/>
      <c r="C23" s="404"/>
      <c r="D23" s="404"/>
      <c r="E23" s="397"/>
    </row>
    <row r="24" spans="1:5" x14ac:dyDescent="0.25">
      <c r="A24" s="390">
        <v>7</v>
      </c>
      <c r="B24" s="392" t="s">
        <v>40</v>
      </c>
      <c r="C24" s="394" t="s">
        <v>42</v>
      </c>
      <c r="D24" s="394">
        <f>250*0.9</f>
        <v>225</v>
      </c>
      <c r="E24" s="396">
        <v>191.08731121320517</v>
      </c>
    </row>
    <row r="25" spans="1:5" x14ac:dyDescent="0.25">
      <c r="A25" s="399"/>
      <c r="B25" s="400"/>
      <c r="C25" s="404"/>
      <c r="D25" s="404"/>
      <c r="E25" s="397"/>
    </row>
    <row r="26" spans="1:5" x14ac:dyDescent="0.25">
      <c r="A26" s="399"/>
      <c r="B26" s="400"/>
      <c r="C26" s="404"/>
      <c r="D26" s="404"/>
      <c r="E26" s="397"/>
    </row>
    <row r="27" spans="1:5" x14ac:dyDescent="0.25">
      <c r="A27" s="399"/>
      <c r="B27" s="400"/>
      <c r="C27" s="404"/>
      <c r="D27" s="404"/>
      <c r="E27" s="397"/>
    </row>
    <row r="28" spans="1:5" ht="15.75" thickBot="1" x14ac:dyDescent="0.3">
      <c r="A28" s="399"/>
      <c r="B28" s="400"/>
      <c r="C28" s="404"/>
      <c r="D28" s="404"/>
      <c r="E28" s="397"/>
    </row>
    <row r="29" spans="1:5" x14ac:dyDescent="0.25">
      <c r="A29" s="390">
        <v>8</v>
      </c>
      <c r="B29" s="392" t="s">
        <v>68</v>
      </c>
      <c r="C29" s="394" t="s">
        <v>37</v>
      </c>
      <c r="D29" s="394">
        <f>160*0.9</f>
        <v>144</v>
      </c>
      <c r="E29" s="396">
        <v>90.095114766841405</v>
      </c>
    </row>
    <row r="30" spans="1:5" x14ac:dyDescent="0.25">
      <c r="A30" s="399"/>
      <c r="B30" s="400"/>
      <c r="C30" s="404"/>
      <c r="D30" s="404"/>
      <c r="E30" s="397"/>
    </row>
    <row r="31" spans="1:5" ht="15.75" thickBot="1" x14ac:dyDescent="0.3">
      <c r="A31" s="399"/>
      <c r="B31" s="400"/>
      <c r="C31" s="404"/>
      <c r="D31" s="404"/>
      <c r="E31" s="397"/>
    </row>
    <row r="32" spans="1:5" x14ac:dyDescent="0.25">
      <c r="A32" s="390">
        <v>9</v>
      </c>
      <c r="B32" s="392" t="s">
        <v>41</v>
      </c>
      <c r="C32" s="394" t="s">
        <v>30</v>
      </c>
      <c r="D32" s="394">
        <f>400*0.9</f>
        <v>360</v>
      </c>
      <c r="E32" s="396">
        <v>336.56223488213948</v>
      </c>
    </row>
    <row r="33" spans="1:5" ht="15.75" thickBot="1" x14ac:dyDescent="0.3">
      <c r="A33" s="399"/>
      <c r="B33" s="400"/>
      <c r="C33" s="404"/>
      <c r="D33" s="404"/>
      <c r="E33" s="397"/>
    </row>
    <row r="34" spans="1:5" x14ac:dyDescent="0.25">
      <c r="A34" s="390">
        <v>10</v>
      </c>
      <c r="B34" s="392" t="s">
        <v>44</v>
      </c>
      <c r="C34" s="394" t="s">
        <v>42</v>
      </c>
      <c r="D34" s="394">
        <f>250*0.9</f>
        <v>225</v>
      </c>
      <c r="E34" s="396">
        <v>177.92701597221608</v>
      </c>
    </row>
    <row r="35" spans="1:5" x14ac:dyDescent="0.25">
      <c r="A35" s="399"/>
      <c r="B35" s="400"/>
      <c r="C35" s="404"/>
      <c r="D35" s="404"/>
      <c r="E35" s="397"/>
    </row>
    <row r="36" spans="1:5" ht="15.75" thickBot="1" x14ac:dyDescent="0.3">
      <c r="A36" s="399"/>
      <c r="B36" s="400"/>
      <c r="C36" s="404"/>
      <c r="D36" s="404"/>
      <c r="E36" s="397"/>
    </row>
    <row r="37" spans="1:5" x14ac:dyDescent="0.25">
      <c r="A37" s="390">
        <v>11</v>
      </c>
      <c r="B37" s="392" t="s">
        <v>45</v>
      </c>
      <c r="C37" s="438" t="s">
        <v>172</v>
      </c>
      <c r="D37" s="438">
        <f>(300+300)*0.9</f>
        <v>540</v>
      </c>
      <c r="E37" s="396">
        <v>508.65421051002227</v>
      </c>
    </row>
    <row r="38" spans="1:5" x14ac:dyDescent="0.25">
      <c r="A38" s="399"/>
      <c r="B38" s="400"/>
      <c r="C38" s="439"/>
      <c r="D38" s="439"/>
      <c r="E38" s="397"/>
    </row>
    <row r="39" spans="1:5" x14ac:dyDescent="0.25">
      <c r="A39" s="399"/>
      <c r="B39" s="400"/>
      <c r="C39" s="439"/>
      <c r="D39" s="439"/>
      <c r="E39" s="397"/>
    </row>
    <row r="40" spans="1:5" x14ac:dyDescent="0.25">
      <c r="A40" s="399"/>
      <c r="B40" s="400"/>
      <c r="C40" s="439"/>
      <c r="D40" s="439"/>
      <c r="E40" s="397"/>
    </row>
    <row r="41" spans="1:5" ht="15.75" thickBot="1" x14ac:dyDescent="0.3">
      <c r="A41" s="399"/>
      <c r="B41" s="400"/>
      <c r="C41" s="439"/>
      <c r="D41" s="439"/>
      <c r="E41" s="397"/>
    </row>
    <row r="42" spans="1:5" x14ac:dyDescent="0.25">
      <c r="A42" s="390">
        <v>12</v>
      </c>
      <c r="B42" s="392" t="s">
        <v>116</v>
      </c>
      <c r="C42" s="394" t="s">
        <v>37</v>
      </c>
      <c r="D42" s="394">
        <f>160*0.9</f>
        <v>144</v>
      </c>
      <c r="E42" s="396">
        <v>94.616806605080711</v>
      </c>
    </row>
    <row r="43" spans="1:5" x14ac:dyDescent="0.25">
      <c r="A43" s="399"/>
      <c r="B43" s="400"/>
      <c r="C43" s="404"/>
      <c r="D43" s="404"/>
      <c r="E43" s="397"/>
    </row>
    <row r="44" spans="1:5" ht="15.75" thickBot="1" x14ac:dyDescent="0.3">
      <c r="A44" s="399"/>
      <c r="B44" s="400"/>
      <c r="C44" s="404"/>
      <c r="D44" s="404"/>
      <c r="E44" s="397"/>
    </row>
    <row r="45" spans="1:5" x14ac:dyDescent="0.25">
      <c r="A45" s="390">
        <v>13</v>
      </c>
      <c r="B45" s="392" t="s">
        <v>46</v>
      </c>
      <c r="C45" s="394" t="s">
        <v>30</v>
      </c>
      <c r="D45" s="394">
        <f>400*0.9</f>
        <v>360</v>
      </c>
      <c r="E45" s="396">
        <v>305.60148028668425</v>
      </c>
    </row>
    <row r="46" spans="1:5" x14ac:dyDescent="0.25">
      <c r="A46" s="399"/>
      <c r="B46" s="400"/>
      <c r="C46" s="404"/>
      <c r="D46" s="404"/>
      <c r="E46" s="397"/>
    </row>
    <row r="47" spans="1:5" ht="15.75" thickBot="1" x14ac:dyDescent="0.3">
      <c r="A47" s="399"/>
      <c r="B47" s="400"/>
      <c r="C47" s="404"/>
      <c r="D47" s="404"/>
      <c r="E47" s="397"/>
    </row>
    <row r="48" spans="1:5" x14ac:dyDescent="0.25">
      <c r="A48" s="390">
        <v>14</v>
      </c>
      <c r="B48" s="392" t="s">
        <v>47</v>
      </c>
      <c r="C48" s="394" t="s">
        <v>42</v>
      </c>
      <c r="D48" s="394">
        <f>250*0.9</f>
        <v>225</v>
      </c>
      <c r="E48" s="396">
        <v>164.45079466392644</v>
      </c>
    </row>
    <row r="49" spans="1:5" x14ac:dyDescent="0.25">
      <c r="A49" s="399"/>
      <c r="B49" s="400"/>
      <c r="C49" s="404"/>
      <c r="D49" s="404"/>
      <c r="E49" s="397"/>
    </row>
    <row r="50" spans="1:5" x14ac:dyDescent="0.25">
      <c r="A50" s="399"/>
      <c r="B50" s="400"/>
      <c r="C50" s="404"/>
      <c r="D50" s="404"/>
      <c r="E50" s="397"/>
    </row>
    <row r="51" spans="1:5" x14ac:dyDescent="0.25">
      <c r="A51" s="399"/>
      <c r="B51" s="400"/>
      <c r="C51" s="404"/>
      <c r="D51" s="404"/>
      <c r="E51" s="397"/>
    </row>
    <row r="52" spans="1:5" ht="15.75" thickBot="1" x14ac:dyDescent="0.3">
      <c r="A52" s="399"/>
      <c r="B52" s="400"/>
      <c r="C52" s="404"/>
      <c r="D52" s="404"/>
      <c r="E52" s="397"/>
    </row>
    <row r="53" spans="1:5" x14ac:dyDescent="0.25">
      <c r="A53" s="390">
        <v>15</v>
      </c>
      <c r="B53" s="392" t="s">
        <v>49</v>
      </c>
      <c r="C53" s="394" t="s">
        <v>42</v>
      </c>
      <c r="D53" s="394">
        <f>250*0.9</f>
        <v>225</v>
      </c>
      <c r="E53" s="396">
        <v>153.71918106531041</v>
      </c>
    </row>
    <row r="54" spans="1:5" x14ac:dyDescent="0.25">
      <c r="A54" s="399"/>
      <c r="B54" s="400"/>
      <c r="C54" s="404"/>
      <c r="D54" s="404"/>
      <c r="E54" s="397"/>
    </row>
    <row r="55" spans="1:5" ht="15.75" thickBot="1" x14ac:dyDescent="0.3">
      <c r="A55" s="399"/>
      <c r="B55" s="400"/>
      <c r="C55" s="404"/>
      <c r="D55" s="404"/>
      <c r="E55" s="397"/>
    </row>
    <row r="56" spans="1:5" x14ac:dyDescent="0.25">
      <c r="A56" s="390">
        <v>16</v>
      </c>
      <c r="B56" s="392" t="s">
        <v>106</v>
      </c>
      <c r="C56" s="394" t="s">
        <v>173</v>
      </c>
      <c r="D56" s="394">
        <f>100*0.9</f>
        <v>90</v>
      </c>
      <c r="E56" s="396">
        <v>56.452600728521453</v>
      </c>
    </row>
    <row r="57" spans="1:5" x14ac:dyDescent="0.25">
      <c r="A57" s="399"/>
      <c r="B57" s="400"/>
      <c r="C57" s="404"/>
      <c r="D57" s="404"/>
      <c r="E57" s="397"/>
    </row>
    <row r="58" spans="1:5" ht="15.75" thickBot="1" x14ac:dyDescent="0.3">
      <c r="A58" s="399"/>
      <c r="B58" s="400"/>
      <c r="C58" s="404"/>
      <c r="D58" s="404"/>
      <c r="E58" s="397"/>
    </row>
    <row r="59" spans="1:5" ht="19.5" thickBot="1" x14ac:dyDescent="0.3">
      <c r="A59" s="147">
        <v>17</v>
      </c>
      <c r="B59" s="148" t="s">
        <v>87</v>
      </c>
      <c r="C59" s="146" t="s">
        <v>93</v>
      </c>
      <c r="D59" s="146">
        <f>40*0.9</f>
        <v>36</v>
      </c>
      <c r="E59" s="144">
        <v>36</v>
      </c>
    </row>
    <row r="60" spans="1:5" x14ac:dyDescent="0.25">
      <c r="A60" s="390">
        <v>18</v>
      </c>
      <c r="B60" s="392" t="s">
        <v>88</v>
      </c>
      <c r="C60" s="394" t="s">
        <v>30</v>
      </c>
      <c r="D60" s="394">
        <f>400*0.9</f>
        <v>360</v>
      </c>
      <c r="E60" s="396">
        <v>316.65889264220397</v>
      </c>
    </row>
    <row r="61" spans="1:5" x14ac:dyDescent="0.25">
      <c r="A61" s="399"/>
      <c r="B61" s="400"/>
      <c r="C61" s="404"/>
      <c r="D61" s="404"/>
      <c r="E61" s="397"/>
    </row>
    <row r="62" spans="1:5" x14ac:dyDescent="0.25">
      <c r="A62" s="399"/>
      <c r="B62" s="400"/>
      <c r="C62" s="404"/>
      <c r="D62" s="404"/>
      <c r="E62" s="397"/>
    </row>
    <row r="63" spans="1:5" ht="15.75" thickBot="1" x14ac:dyDescent="0.3">
      <c r="A63" s="399"/>
      <c r="B63" s="400"/>
      <c r="C63" s="404"/>
      <c r="D63" s="404"/>
      <c r="E63" s="397"/>
    </row>
    <row r="64" spans="1:5" x14ac:dyDescent="0.25">
      <c r="A64" s="390">
        <v>19</v>
      </c>
      <c r="B64" s="653" t="s">
        <v>137</v>
      </c>
      <c r="C64" s="394" t="s">
        <v>37</v>
      </c>
      <c r="D64" s="394">
        <f>160*0.9</f>
        <v>144</v>
      </c>
      <c r="E64" s="396">
        <v>87.528215470024321</v>
      </c>
    </row>
    <row r="65" spans="1:5" x14ac:dyDescent="0.25">
      <c r="A65" s="399"/>
      <c r="B65" s="654"/>
      <c r="C65" s="404"/>
      <c r="D65" s="404"/>
      <c r="E65" s="397"/>
    </row>
    <row r="66" spans="1:5" ht="15.75" thickBot="1" x14ac:dyDescent="0.3">
      <c r="A66" s="399"/>
      <c r="B66" s="654"/>
      <c r="C66" s="404"/>
      <c r="D66" s="404"/>
      <c r="E66" s="397"/>
    </row>
    <row r="67" spans="1:5" x14ac:dyDescent="0.25">
      <c r="A67" s="390">
        <v>20</v>
      </c>
      <c r="B67" s="392" t="s">
        <v>230</v>
      </c>
      <c r="C67" s="651" t="s">
        <v>98</v>
      </c>
      <c r="D67" s="394">
        <f>630*0.9</f>
        <v>567</v>
      </c>
      <c r="E67" s="396">
        <v>538.03352870437959</v>
      </c>
    </row>
    <row r="68" spans="1:5" x14ac:dyDescent="0.25">
      <c r="A68" s="399"/>
      <c r="B68" s="400"/>
      <c r="C68" s="652"/>
      <c r="D68" s="404"/>
      <c r="E68" s="397"/>
    </row>
    <row r="69" spans="1:5" x14ac:dyDescent="0.25">
      <c r="A69" s="399"/>
      <c r="B69" s="400"/>
      <c r="C69" s="652"/>
      <c r="D69" s="404"/>
      <c r="E69" s="397"/>
    </row>
    <row r="70" spans="1:5" ht="15.75" thickBot="1" x14ac:dyDescent="0.3">
      <c r="A70" s="399"/>
      <c r="B70" s="400"/>
      <c r="C70" s="652"/>
      <c r="D70" s="404"/>
      <c r="E70" s="397"/>
    </row>
    <row r="71" spans="1:5" ht="19.5" thickBot="1" x14ac:dyDescent="0.3">
      <c r="A71" s="147">
        <v>21</v>
      </c>
      <c r="B71" s="153" t="s">
        <v>234</v>
      </c>
      <c r="C71" s="146" t="s">
        <v>30</v>
      </c>
      <c r="D71" s="146">
        <f>400*0.9</f>
        <v>360</v>
      </c>
      <c r="E71" s="144">
        <v>323.86595605249806</v>
      </c>
    </row>
    <row r="72" spans="1:5" x14ac:dyDescent="0.25">
      <c r="A72" s="390">
        <v>22</v>
      </c>
      <c r="B72" s="642" t="s">
        <v>231</v>
      </c>
      <c r="C72" s="438" t="s">
        <v>174</v>
      </c>
      <c r="D72" s="438">
        <f>(400+630)*0.9</f>
        <v>927</v>
      </c>
      <c r="E72" s="396">
        <v>809.99875551315699</v>
      </c>
    </row>
    <row r="73" spans="1:5" x14ac:dyDescent="0.25">
      <c r="A73" s="399"/>
      <c r="B73" s="643"/>
      <c r="C73" s="404"/>
      <c r="D73" s="439"/>
      <c r="E73" s="397"/>
    </row>
    <row r="74" spans="1:5" x14ac:dyDescent="0.25">
      <c r="A74" s="399"/>
      <c r="B74" s="643"/>
      <c r="C74" s="404"/>
      <c r="D74" s="439"/>
      <c r="E74" s="397"/>
    </row>
    <row r="75" spans="1:5" x14ac:dyDescent="0.25">
      <c r="A75" s="399"/>
      <c r="B75" s="643"/>
      <c r="C75" s="404"/>
      <c r="D75" s="439"/>
      <c r="E75" s="397"/>
    </row>
    <row r="76" spans="1:5" x14ac:dyDescent="0.25">
      <c r="A76" s="399"/>
      <c r="B76" s="643"/>
      <c r="C76" s="404"/>
      <c r="D76" s="439"/>
      <c r="E76" s="397"/>
    </row>
    <row r="77" spans="1:5" x14ac:dyDescent="0.25">
      <c r="A77" s="399"/>
      <c r="B77" s="643"/>
      <c r="C77" s="404"/>
      <c r="D77" s="439"/>
      <c r="E77" s="397"/>
    </row>
    <row r="78" spans="1:5" x14ac:dyDescent="0.25">
      <c r="A78" s="399"/>
      <c r="B78" s="643"/>
      <c r="C78" s="404"/>
      <c r="D78" s="439"/>
      <c r="E78" s="397"/>
    </row>
    <row r="79" spans="1:5" x14ac:dyDescent="0.25">
      <c r="A79" s="399"/>
      <c r="B79" s="643"/>
      <c r="C79" s="404"/>
      <c r="D79" s="439"/>
      <c r="E79" s="397"/>
    </row>
    <row r="80" spans="1:5" x14ac:dyDescent="0.25">
      <c r="A80" s="399"/>
      <c r="B80" s="643"/>
      <c r="C80" s="404"/>
      <c r="D80" s="439"/>
      <c r="E80" s="397"/>
    </row>
    <row r="81" spans="1:5" x14ac:dyDescent="0.25">
      <c r="A81" s="399"/>
      <c r="B81" s="643"/>
      <c r="C81" s="404"/>
      <c r="D81" s="439"/>
      <c r="E81" s="397"/>
    </row>
    <row r="82" spans="1:5" ht="15.75" thickBot="1" x14ac:dyDescent="0.3">
      <c r="A82" s="391"/>
      <c r="B82" s="650"/>
      <c r="C82" s="395"/>
      <c r="D82" s="440"/>
      <c r="E82" s="398"/>
    </row>
    <row r="83" spans="1:5" x14ac:dyDescent="0.25">
      <c r="A83" s="390">
        <v>23</v>
      </c>
      <c r="B83" s="392" t="s">
        <v>233</v>
      </c>
      <c r="C83" s="394" t="s">
        <v>30</v>
      </c>
      <c r="D83" s="394">
        <f>400*0.9</f>
        <v>360</v>
      </c>
      <c r="E83" s="396">
        <v>350.77890791066483</v>
      </c>
    </row>
    <row r="84" spans="1:5" x14ac:dyDescent="0.25">
      <c r="A84" s="399"/>
      <c r="B84" s="400"/>
      <c r="C84" s="404"/>
      <c r="D84" s="404"/>
      <c r="E84" s="397"/>
    </row>
    <row r="85" spans="1:5" ht="15.75" thickBot="1" x14ac:dyDescent="0.3">
      <c r="A85" s="399"/>
      <c r="B85" s="400"/>
      <c r="C85" s="404"/>
      <c r="D85" s="404"/>
      <c r="E85" s="397"/>
    </row>
    <row r="86" spans="1:5" x14ac:dyDescent="0.25">
      <c r="A86" s="390">
        <v>24</v>
      </c>
      <c r="B86" s="642" t="s">
        <v>176</v>
      </c>
      <c r="C86" s="394" t="s">
        <v>56</v>
      </c>
      <c r="D86" s="394">
        <f>315*0.9</f>
        <v>283.5</v>
      </c>
      <c r="E86" s="396">
        <v>226.6333078858986</v>
      </c>
    </row>
    <row r="87" spans="1:5" x14ac:dyDescent="0.25">
      <c r="A87" s="399"/>
      <c r="B87" s="643"/>
      <c r="C87" s="404"/>
      <c r="D87" s="404"/>
      <c r="E87" s="397"/>
    </row>
    <row r="88" spans="1:5" ht="15.75" thickBot="1" x14ac:dyDescent="0.3">
      <c r="A88" s="399"/>
      <c r="B88" s="643"/>
      <c r="C88" s="404"/>
      <c r="D88" s="404"/>
      <c r="E88" s="397"/>
    </row>
    <row r="89" spans="1:5" x14ac:dyDescent="0.25">
      <c r="A89" s="436">
        <v>25</v>
      </c>
      <c r="B89" s="647" t="s">
        <v>227</v>
      </c>
      <c r="C89" s="438" t="s">
        <v>177</v>
      </c>
      <c r="D89" s="438">
        <f>(400+400)*0.9</f>
        <v>720</v>
      </c>
      <c r="E89" s="396">
        <v>455.2934463605406</v>
      </c>
    </row>
    <row r="90" spans="1:5" x14ac:dyDescent="0.25">
      <c r="A90" s="425"/>
      <c r="B90" s="648"/>
      <c r="C90" s="439"/>
      <c r="D90" s="439"/>
      <c r="E90" s="397"/>
    </row>
    <row r="91" spans="1:5" x14ac:dyDescent="0.25">
      <c r="A91" s="425"/>
      <c r="B91" s="648"/>
      <c r="C91" s="439"/>
      <c r="D91" s="439"/>
      <c r="E91" s="397"/>
    </row>
    <row r="92" spans="1:5" x14ac:dyDescent="0.25">
      <c r="A92" s="425"/>
      <c r="B92" s="648"/>
      <c r="C92" s="439"/>
      <c r="D92" s="439"/>
      <c r="E92" s="397"/>
    </row>
    <row r="93" spans="1:5" x14ac:dyDescent="0.25">
      <c r="A93" s="425"/>
      <c r="B93" s="648"/>
      <c r="C93" s="439"/>
      <c r="D93" s="439"/>
      <c r="E93" s="397"/>
    </row>
    <row r="94" spans="1:5" x14ac:dyDescent="0.25">
      <c r="A94" s="425"/>
      <c r="B94" s="648"/>
      <c r="C94" s="439"/>
      <c r="D94" s="439"/>
      <c r="E94" s="397"/>
    </row>
    <row r="95" spans="1:5" x14ac:dyDescent="0.25">
      <c r="A95" s="425"/>
      <c r="B95" s="648"/>
      <c r="C95" s="439"/>
      <c r="D95" s="439"/>
      <c r="E95" s="397"/>
    </row>
    <row r="96" spans="1:5" x14ac:dyDescent="0.25">
      <c r="A96" s="425"/>
      <c r="B96" s="648"/>
      <c r="C96" s="439"/>
      <c r="D96" s="439"/>
      <c r="E96" s="397"/>
    </row>
    <row r="97" spans="1:5" x14ac:dyDescent="0.25">
      <c r="A97" s="425"/>
      <c r="B97" s="648"/>
      <c r="C97" s="439"/>
      <c r="D97" s="439"/>
      <c r="E97" s="397"/>
    </row>
    <row r="98" spans="1:5" x14ac:dyDescent="0.25">
      <c r="A98" s="425"/>
      <c r="B98" s="648"/>
      <c r="C98" s="439"/>
      <c r="D98" s="439"/>
      <c r="E98" s="397"/>
    </row>
    <row r="99" spans="1:5" ht="15.75" thickBot="1" x14ac:dyDescent="0.3">
      <c r="A99" s="425"/>
      <c r="B99" s="648"/>
      <c r="C99" s="439"/>
      <c r="D99" s="439"/>
      <c r="E99" s="397"/>
    </row>
    <row r="100" spans="1:5" x14ac:dyDescent="0.25">
      <c r="A100" s="436">
        <v>26</v>
      </c>
      <c r="B100" s="647" t="s">
        <v>178</v>
      </c>
      <c r="C100" s="438" t="s">
        <v>30</v>
      </c>
      <c r="D100" s="438">
        <f>400*0.9</f>
        <v>360</v>
      </c>
      <c r="E100" s="396">
        <v>275.88468458122503</v>
      </c>
    </row>
    <row r="101" spans="1:5" ht="15.75" thickBot="1" x14ac:dyDescent="0.3">
      <c r="A101" s="425"/>
      <c r="B101" s="648"/>
      <c r="C101" s="439"/>
      <c r="D101" s="439"/>
      <c r="E101" s="397"/>
    </row>
    <row r="102" spans="1:5" ht="37.5" customHeight="1" thickBot="1" x14ac:dyDescent="0.3">
      <c r="A102" s="142">
        <v>27</v>
      </c>
      <c r="B102" s="141" t="s">
        <v>232</v>
      </c>
      <c r="C102" s="143" t="s">
        <v>37</v>
      </c>
      <c r="D102" s="143">
        <f>160*0.9</f>
        <v>144</v>
      </c>
      <c r="E102" s="144">
        <v>143.70381931190573</v>
      </c>
    </row>
    <row r="103" spans="1:5" x14ac:dyDescent="0.25">
      <c r="A103" s="436">
        <v>28</v>
      </c>
      <c r="B103" s="647" t="s">
        <v>179</v>
      </c>
      <c r="C103" s="438" t="s">
        <v>180</v>
      </c>
      <c r="D103" s="438">
        <f>(400+400)*0.9</f>
        <v>720</v>
      </c>
      <c r="E103" s="396">
        <v>547.78080256278042</v>
      </c>
    </row>
    <row r="104" spans="1:5" x14ac:dyDescent="0.25">
      <c r="A104" s="425"/>
      <c r="B104" s="648"/>
      <c r="C104" s="439"/>
      <c r="D104" s="439"/>
      <c r="E104" s="397"/>
    </row>
    <row r="105" spans="1:5" x14ac:dyDescent="0.25">
      <c r="A105" s="425"/>
      <c r="B105" s="648"/>
      <c r="C105" s="439"/>
      <c r="D105" s="439"/>
      <c r="E105" s="397"/>
    </row>
    <row r="106" spans="1:5" x14ac:dyDescent="0.25">
      <c r="A106" s="425"/>
      <c r="B106" s="648"/>
      <c r="C106" s="439"/>
      <c r="D106" s="439"/>
      <c r="E106" s="397"/>
    </row>
    <row r="107" spans="1:5" x14ac:dyDescent="0.25">
      <c r="A107" s="425"/>
      <c r="B107" s="648"/>
      <c r="C107" s="439"/>
      <c r="D107" s="439"/>
      <c r="E107" s="397"/>
    </row>
    <row r="108" spans="1:5" x14ac:dyDescent="0.25">
      <c r="A108" s="425"/>
      <c r="B108" s="648"/>
      <c r="C108" s="439"/>
      <c r="D108" s="439"/>
      <c r="E108" s="397"/>
    </row>
    <row r="109" spans="1:5" x14ac:dyDescent="0.25">
      <c r="A109" s="425"/>
      <c r="B109" s="648"/>
      <c r="C109" s="439"/>
      <c r="D109" s="439"/>
      <c r="E109" s="397"/>
    </row>
    <row r="110" spans="1:5" x14ac:dyDescent="0.25">
      <c r="A110" s="425"/>
      <c r="B110" s="648"/>
      <c r="C110" s="439"/>
      <c r="D110" s="439"/>
      <c r="E110" s="397"/>
    </row>
    <row r="111" spans="1:5" x14ac:dyDescent="0.25">
      <c r="A111" s="425"/>
      <c r="B111" s="648"/>
      <c r="C111" s="439"/>
      <c r="D111" s="439"/>
      <c r="E111" s="397"/>
    </row>
    <row r="112" spans="1:5" x14ac:dyDescent="0.25">
      <c r="A112" s="425"/>
      <c r="B112" s="648"/>
      <c r="C112" s="439"/>
      <c r="D112" s="439"/>
      <c r="E112" s="397"/>
    </row>
    <row r="113" spans="1:5" x14ac:dyDescent="0.25">
      <c r="A113" s="425"/>
      <c r="B113" s="648"/>
      <c r="C113" s="439"/>
      <c r="D113" s="439"/>
      <c r="E113" s="397"/>
    </row>
    <row r="114" spans="1:5" x14ac:dyDescent="0.25">
      <c r="A114" s="425"/>
      <c r="B114" s="648"/>
      <c r="C114" s="439"/>
      <c r="D114" s="439"/>
      <c r="E114" s="397"/>
    </row>
    <row r="115" spans="1:5" x14ac:dyDescent="0.25">
      <c r="A115" s="425"/>
      <c r="B115" s="648"/>
      <c r="C115" s="439"/>
      <c r="D115" s="439"/>
      <c r="E115" s="397"/>
    </row>
    <row r="116" spans="1:5" x14ac:dyDescent="0.25">
      <c r="A116" s="425"/>
      <c r="B116" s="648"/>
      <c r="C116" s="439"/>
      <c r="D116" s="439"/>
      <c r="E116" s="397"/>
    </row>
    <row r="117" spans="1:5" x14ac:dyDescent="0.25">
      <c r="A117" s="425"/>
      <c r="B117" s="648"/>
      <c r="C117" s="439"/>
      <c r="D117" s="439"/>
      <c r="E117" s="397"/>
    </row>
    <row r="118" spans="1:5" ht="15.75" thickBot="1" x14ac:dyDescent="0.3">
      <c r="A118" s="425"/>
      <c r="B118" s="648"/>
      <c r="C118" s="439"/>
      <c r="D118" s="439"/>
      <c r="E118" s="397"/>
    </row>
    <row r="119" spans="1:5" x14ac:dyDescent="0.25">
      <c r="A119" s="436">
        <v>29</v>
      </c>
      <c r="B119" s="437" t="s">
        <v>228</v>
      </c>
      <c r="C119" s="438" t="s">
        <v>30</v>
      </c>
      <c r="D119" s="438">
        <f>400*0.9</f>
        <v>360</v>
      </c>
      <c r="E119" s="396">
        <v>329.69084291835219</v>
      </c>
    </row>
    <row r="120" spans="1:5" x14ac:dyDescent="0.25">
      <c r="A120" s="425"/>
      <c r="B120" s="428"/>
      <c r="C120" s="439"/>
      <c r="D120" s="439"/>
      <c r="E120" s="397"/>
    </row>
    <row r="121" spans="1:5" x14ac:dyDescent="0.25">
      <c r="A121" s="425"/>
      <c r="B121" s="428"/>
      <c r="C121" s="439"/>
      <c r="D121" s="439"/>
      <c r="E121" s="397"/>
    </row>
    <row r="122" spans="1:5" ht="0.75" customHeight="1" thickBot="1" x14ac:dyDescent="0.3">
      <c r="A122" s="425"/>
      <c r="B122" s="428"/>
      <c r="C122" s="439"/>
      <c r="D122" s="439"/>
      <c r="E122" s="397"/>
    </row>
    <row r="123" spans="1:5" x14ac:dyDescent="0.25">
      <c r="A123" s="406">
        <v>30</v>
      </c>
      <c r="B123" s="649" t="s">
        <v>181</v>
      </c>
      <c r="C123" s="394" t="s">
        <v>30</v>
      </c>
      <c r="D123" s="394">
        <f>400*0.9</f>
        <v>360</v>
      </c>
      <c r="E123" s="396">
        <v>325.1691510801129</v>
      </c>
    </row>
    <row r="124" spans="1:5" x14ac:dyDescent="0.25">
      <c r="A124" s="399"/>
      <c r="B124" s="643"/>
      <c r="C124" s="404"/>
      <c r="D124" s="404"/>
      <c r="E124" s="397"/>
    </row>
    <row r="125" spans="1:5" x14ac:dyDescent="0.25">
      <c r="A125" s="399"/>
      <c r="B125" s="643"/>
      <c r="C125" s="404"/>
      <c r="D125" s="404"/>
      <c r="E125" s="397"/>
    </row>
    <row r="126" spans="1:5" x14ac:dyDescent="0.25">
      <c r="A126" s="471"/>
      <c r="B126" s="644"/>
      <c r="C126" s="404"/>
      <c r="D126" s="404"/>
      <c r="E126" s="473"/>
    </row>
    <row r="127" spans="1:5" ht="15.75" thickBot="1" x14ac:dyDescent="0.3">
      <c r="A127" s="391"/>
      <c r="B127" s="650"/>
      <c r="C127" s="395"/>
      <c r="D127" s="395"/>
      <c r="E127" s="398"/>
    </row>
    <row r="128" spans="1:5" ht="19.5" thickBot="1" x14ac:dyDescent="0.3">
      <c r="A128" s="149"/>
      <c r="B128" s="152" t="s">
        <v>235</v>
      </c>
      <c r="C128" s="152" t="s">
        <v>37</v>
      </c>
      <c r="D128" s="152">
        <f>160*0.9</f>
        <v>144</v>
      </c>
      <c r="E128" s="55"/>
    </row>
    <row r="129" spans="1:5" ht="19.5" thickBot="1" x14ac:dyDescent="0.3">
      <c r="A129" s="145">
        <v>31</v>
      </c>
      <c r="B129" s="155" t="s">
        <v>182</v>
      </c>
      <c r="C129" s="146" t="s">
        <v>30</v>
      </c>
      <c r="D129" s="146">
        <f>400*0.9</f>
        <v>360</v>
      </c>
      <c r="E129" s="144">
        <v>300.96131617320725</v>
      </c>
    </row>
    <row r="130" spans="1:5" ht="19.5" thickBot="1" x14ac:dyDescent="0.3">
      <c r="A130" s="145">
        <v>32</v>
      </c>
      <c r="B130" s="155" t="s">
        <v>183</v>
      </c>
      <c r="C130" s="146" t="s">
        <v>39</v>
      </c>
      <c r="D130" s="146">
        <f>100*0.9</f>
        <v>90</v>
      </c>
      <c r="E130" s="144">
        <v>88.420369663497183</v>
      </c>
    </row>
    <row r="131" spans="1:5" ht="19.5" thickBot="1" x14ac:dyDescent="0.3">
      <c r="A131" s="145">
        <v>33</v>
      </c>
      <c r="B131" s="154" t="s">
        <v>184</v>
      </c>
      <c r="C131" s="146" t="s">
        <v>39</v>
      </c>
      <c r="D131" s="146">
        <f>100*0.9</f>
        <v>90</v>
      </c>
      <c r="E131" s="144">
        <v>90</v>
      </c>
    </row>
    <row r="132" spans="1:5" x14ac:dyDescent="0.25">
      <c r="A132" s="390">
        <v>34</v>
      </c>
      <c r="B132" s="642" t="s">
        <v>229</v>
      </c>
      <c r="C132" s="438" t="s">
        <v>185</v>
      </c>
      <c r="D132" s="438">
        <f>(630+630)*0.9</f>
        <v>1134</v>
      </c>
      <c r="E132" s="396">
        <v>930.03023279907393</v>
      </c>
    </row>
    <row r="133" spans="1:5" x14ac:dyDescent="0.25">
      <c r="A133" s="399"/>
      <c r="B133" s="643"/>
      <c r="C133" s="404"/>
      <c r="D133" s="439"/>
      <c r="E133" s="397"/>
    </row>
    <row r="134" spans="1:5" x14ac:dyDescent="0.25">
      <c r="A134" s="399"/>
      <c r="B134" s="643"/>
      <c r="C134" s="404"/>
      <c r="D134" s="439"/>
      <c r="E134" s="397"/>
    </row>
    <row r="135" spans="1:5" x14ac:dyDescent="0.25">
      <c r="A135" s="399"/>
      <c r="B135" s="643"/>
      <c r="C135" s="404"/>
      <c r="D135" s="439"/>
      <c r="E135" s="397"/>
    </row>
    <row r="136" spans="1:5" x14ac:dyDescent="0.25">
      <c r="A136" s="399"/>
      <c r="B136" s="643"/>
      <c r="C136" s="404"/>
      <c r="D136" s="439"/>
      <c r="E136" s="397"/>
    </row>
    <row r="137" spans="1:5" x14ac:dyDescent="0.25">
      <c r="A137" s="399"/>
      <c r="B137" s="643"/>
      <c r="C137" s="404"/>
      <c r="D137" s="439"/>
      <c r="E137" s="397"/>
    </row>
    <row r="138" spans="1:5" x14ac:dyDescent="0.25">
      <c r="A138" s="399"/>
      <c r="B138" s="643"/>
      <c r="C138" s="404"/>
      <c r="D138" s="439"/>
      <c r="E138" s="397"/>
    </row>
    <row r="139" spans="1:5" x14ac:dyDescent="0.25">
      <c r="A139" s="399"/>
      <c r="B139" s="643"/>
      <c r="C139" s="404"/>
      <c r="D139" s="439"/>
      <c r="E139" s="397"/>
    </row>
    <row r="140" spans="1:5" x14ac:dyDescent="0.25">
      <c r="A140" s="399"/>
      <c r="B140" s="643"/>
      <c r="C140" s="404"/>
      <c r="D140" s="439"/>
      <c r="E140" s="397"/>
    </row>
    <row r="141" spans="1:5" x14ac:dyDescent="0.25">
      <c r="A141" s="399"/>
      <c r="B141" s="643"/>
      <c r="C141" s="404"/>
      <c r="D141" s="439"/>
      <c r="E141" s="397"/>
    </row>
    <row r="142" spans="1:5" x14ac:dyDescent="0.25">
      <c r="A142" s="399"/>
      <c r="B142" s="643"/>
      <c r="C142" s="404"/>
      <c r="D142" s="439"/>
      <c r="E142" s="397"/>
    </row>
    <row r="143" spans="1:5" x14ac:dyDescent="0.25">
      <c r="A143" s="399"/>
      <c r="B143" s="643"/>
      <c r="C143" s="404"/>
      <c r="D143" s="439"/>
      <c r="E143" s="397"/>
    </row>
    <row r="144" spans="1:5" x14ac:dyDescent="0.25">
      <c r="A144" s="399"/>
      <c r="B144" s="643"/>
      <c r="C144" s="404"/>
      <c r="D144" s="439"/>
      <c r="E144" s="397"/>
    </row>
    <row r="145" spans="1:5" ht="15.75" thickBot="1" x14ac:dyDescent="0.3">
      <c r="A145" s="471"/>
      <c r="B145" s="644"/>
      <c r="C145" s="404"/>
      <c r="D145" s="439"/>
      <c r="E145" s="397"/>
    </row>
    <row r="146" spans="1:5" ht="19.5" thickBot="1" x14ac:dyDescent="0.3">
      <c r="A146" s="157">
        <v>35</v>
      </c>
      <c r="B146" s="157" t="s">
        <v>186</v>
      </c>
      <c r="C146" s="157" t="s">
        <v>98</v>
      </c>
      <c r="D146" s="157">
        <f>630*0.9</f>
        <v>567</v>
      </c>
      <c r="E146" s="144">
        <v>181.37274410125008</v>
      </c>
    </row>
    <row r="147" spans="1:5" ht="19.5" thickBot="1" x14ac:dyDescent="0.3">
      <c r="A147" s="157">
        <v>36</v>
      </c>
      <c r="B147" s="157" t="s">
        <v>187</v>
      </c>
      <c r="C147" s="157" t="s">
        <v>98</v>
      </c>
      <c r="D147" s="157">
        <f>630*0.9</f>
        <v>567</v>
      </c>
      <c r="E147" s="144">
        <v>399.06554985054436</v>
      </c>
    </row>
    <row r="148" spans="1:5" ht="19.5" thickBot="1" x14ac:dyDescent="0.3">
      <c r="A148" s="157">
        <v>37</v>
      </c>
      <c r="B148" s="157" t="s">
        <v>188</v>
      </c>
      <c r="C148" s="157" t="s">
        <v>145</v>
      </c>
      <c r="D148" s="157">
        <f>1000*0.9</f>
        <v>900</v>
      </c>
      <c r="E148" s="144">
        <v>722.73585817557455</v>
      </c>
    </row>
    <row r="149" spans="1:5" ht="19.5" thickBot="1" x14ac:dyDescent="0.3">
      <c r="A149" s="157"/>
      <c r="B149" s="157" t="s">
        <v>248</v>
      </c>
      <c r="C149" s="157" t="s">
        <v>249</v>
      </c>
      <c r="D149" s="157">
        <f>2500*0.9</f>
        <v>2250</v>
      </c>
      <c r="E149" s="144"/>
    </row>
    <row r="150" spans="1:5" ht="19.5" thickBot="1" x14ac:dyDescent="0.3">
      <c r="A150" s="157">
        <v>38</v>
      </c>
      <c r="B150" s="157" t="s">
        <v>189</v>
      </c>
      <c r="C150" s="158" t="s">
        <v>224</v>
      </c>
      <c r="D150" s="157">
        <f>2500*0.9</f>
        <v>2250</v>
      </c>
      <c r="E150" s="144">
        <v>1730.6471634266836</v>
      </c>
    </row>
    <row r="151" spans="1:5" ht="19.5" thickBot="1" x14ac:dyDescent="0.3">
      <c r="A151" s="157">
        <v>39</v>
      </c>
      <c r="B151" s="157" t="s">
        <v>190</v>
      </c>
      <c r="C151" s="157" t="s">
        <v>191</v>
      </c>
      <c r="D151" s="157">
        <f>(630+400)*0.9</f>
        <v>927</v>
      </c>
      <c r="E151" s="144">
        <v>637.77955807593753</v>
      </c>
    </row>
    <row r="152" spans="1:5" ht="19.5" thickBot="1" x14ac:dyDescent="0.3">
      <c r="A152" s="157">
        <v>40</v>
      </c>
      <c r="B152" s="163" t="s">
        <v>192</v>
      </c>
      <c r="C152" s="157" t="s">
        <v>39</v>
      </c>
      <c r="D152" s="157">
        <f>100*0.9</f>
        <v>90</v>
      </c>
      <c r="E152" s="144">
        <v>82.101848317485917</v>
      </c>
    </row>
    <row r="153" spans="1:5" ht="19.5" thickBot="1" x14ac:dyDescent="0.3">
      <c r="A153" s="157">
        <v>41</v>
      </c>
      <c r="B153" s="158" t="s">
        <v>193</v>
      </c>
      <c r="C153" s="157" t="s">
        <v>194</v>
      </c>
      <c r="D153" s="157">
        <f>500*0.9</f>
        <v>450</v>
      </c>
      <c r="E153" s="144">
        <v>424.33100703182924</v>
      </c>
    </row>
    <row r="154" spans="1:5" ht="18.75" x14ac:dyDescent="0.25">
      <c r="A154" s="160">
        <v>42</v>
      </c>
      <c r="B154" s="160" t="s">
        <v>203</v>
      </c>
      <c r="C154" s="161" t="s">
        <v>42</v>
      </c>
      <c r="D154" s="160">
        <f>250*0.9</f>
        <v>225</v>
      </c>
      <c r="E154" s="156">
        <v>192.61757810169226</v>
      </c>
    </row>
    <row r="155" spans="1:5" ht="15.75" customHeight="1" x14ac:dyDescent="0.25">
      <c r="A155" s="646">
        <v>43</v>
      </c>
      <c r="B155" s="645" t="s">
        <v>250</v>
      </c>
      <c r="C155" s="645" t="s">
        <v>37</v>
      </c>
      <c r="D155" s="645">
        <f>160*0.9</f>
        <v>144</v>
      </c>
      <c r="E155" s="162">
        <v>142.57833269714746</v>
      </c>
    </row>
    <row r="156" spans="1:5" ht="18.75" x14ac:dyDescent="0.25">
      <c r="A156" s="646"/>
      <c r="B156" s="645"/>
      <c r="C156" s="645"/>
      <c r="D156" s="645"/>
      <c r="E156" s="162">
        <v>-8.6682214715592032</v>
      </c>
    </row>
    <row r="157" spans="1:5" ht="18.75" x14ac:dyDescent="0.25">
      <c r="A157" s="646"/>
      <c r="B157" s="645"/>
      <c r="C157" s="645"/>
      <c r="D157" s="645"/>
      <c r="E157" s="162">
        <v>-0.296180688094278</v>
      </c>
    </row>
  </sheetData>
  <sheetProtection formatCells="0" formatColumns="0" formatRows="0" insertRows="0"/>
  <mergeCells count="130">
    <mergeCell ref="A8:A11"/>
    <mergeCell ref="B8:B11"/>
    <mergeCell ref="C8:C11"/>
    <mergeCell ref="D8:D11"/>
    <mergeCell ref="E8:E11"/>
    <mergeCell ref="B2:D3"/>
    <mergeCell ref="A21:A23"/>
    <mergeCell ref="B21:B23"/>
    <mergeCell ref="C21:C23"/>
    <mergeCell ref="D21:D23"/>
    <mergeCell ref="A16:A20"/>
    <mergeCell ref="B16:B20"/>
    <mergeCell ref="C16:C20"/>
    <mergeCell ref="D16:D20"/>
    <mergeCell ref="D24:D28"/>
    <mergeCell ref="E16:E20"/>
    <mergeCell ref="E21:E23"/>
    <mergeCell ref="E24:E28"/>
    <mergeCell ref="E34:E36"/>
    <mergeCell ref="E29:E31"/>
    <mergeCell ref="E32:E33"/>
    <mergeCell ref="A29:A31"/>
    <mergeCell ref="B29:B31"/>
    <mergeCell ref="C29:C31"/>
    <mergeCell ref="D29:D31"/>
    <mergeCell ref="A24:A28"/>
    <mergeCell ref="B24:B28"/>
    <mergeCell ref="C24:C28"/>
    <mergeCell ref="A34:A36"/>
    <mergeCell ref="B34:B36"/>
    <mergeCell ref="C34:C36"/>
    <mergeCell ref="D34:D36"/>
    <mergeCell ref="A32:A33"/>
    <mergeCell ref="B32:B33"/>
    <mergeCell ref="C32:C33"/>
    <mergeCell ref="D32:D33"/>
    <mergeCell ref="D53:D55"/>
    <mergeCell ref="E42:E44"/>
    <mergeCell ref="E37:E41"/>
    <mergeCell ref="A42:A44"/>
    <mergeCell ref="B42:B44"/>
    <mergeCell ref="C42:C44"/>
    <mergeCell ref="D42:D44"/>
    <mergeCell ref="A37:A41"/>
    <mergeCell ref="B37:B41"/>
    <mergeCell ref="C37:C41"/>
    <mergeCell ref="D37:D41"/>
    <mergeCell ref="E45:E47"/>
    <mergeCell ref="E48:E52"/>
    <mergeCell ref="E53:E55"/>
    <mergeCell ref="E60:E63"/>
    <mergeCell ref="E56:E58"/>
    <mergeCell ref="A56:A58"/>
    <mergeCell ref="B56:B58"/>
    <mergeCell ref="C56:C58"/>
    <mergeCell ref="D56:D58"/>
    <mergeCell ref="A53:A55"/>
    <mergeCell ref="B53:B55"/>
    <mergeCell ref="C53:C55"/>
    <mergeCell ref="A60:A63"/>
    <mergeCell ref="B60:B63"/>
    <mergeCell ref="C60:C63"/>
    <mergeCell ref="D60:D63"/>
    <mergeCell ref="A48:A52"/>
    <mergeCell ref="B48:B52"/>
    <mergeCell ref="C48:C52"/>
    <mergeCell ref="D48:D52"/>
    <mergeCell ref="A45:A47"/>
    <mergeCell ref="B45:B47"/>
    <mergeCell ref="C45:C47"/>
    <mergeCell ref="D45:D47"/>
    <mergeCell ref="C64:C66"/>
    <mergeCell ref="D64:D66"/>
    <mergeCell ref="E67:E70"/>
    <mergeCell ref="E64:E66"/>
    <mergeCell ref="A67:A70"/>
    <mergeCell ref="B67:B70"/>
    <mergeCell ref="C67:C70"/>
    <mergeCell ref="D67:D70"/>
    <mergeCell ref="A64:A66"/>
    <mergeCell ref="B64:B66"/>
    <mergeCell ref="A72:A82"/>
    <mergeCell ref="B72:B82"/>
    <mergeCell ref="C72:C82"/>
    <mergeCell ref="D72:D82"/>
    <mergeCell ref="D83:D85"/>
    <mergeCell ref="A83:A85"/>
    <mergeCell ref="B83:B85"/>
    <mergeCell ref="C83:C85"/>
    <mergeCell ref="E72:E82"/>
    <mergeCell ref="E83:E85"/>
    <mergeCell ref="E100:E101"/>
    <mergeCell ref="E86:E88"/>
    <mergeCell ref="E89:E99"/>
    <mergeCell ref="A86:A88"/>
    <mergeCell ref="B86:B88"/>
    <mergeCell ref="C86:C88"/>
    <mergeCell ref="D86:D88"/>
    <mergeCell ref="A100:A101"/>
    <mergeCell ref="B100:B101"/>
    <mergeCell ref="C100:C101"/>
    <mergeCell ref="D100:D101"/>
    <mergeCell ref="A89:A99"/>
    <mergeCell ref="B89:B99"/>
    <mergeCell ref="C89:C99"/>
    <mergeCell ref="D89:D99"/>
    <mergeCell ref="E103:E118"/>
    <mergeCell ref="A103:A118"/>
    <mergeCell ref="B103:B118"/>
    <mergeCell ref="C103:C118"/>
    <mergeCell ref="D103:D118"/>
    <mergeCell ref="E119:E122"/>
    <mergeCell ref="A123:A127"/>
    <mergeCell ref="B123:B127"/>
    <mergeCell ref="C123:C127"/>
    <mergeCell ref="D123:D127"/>
    <mergeCell ref="A119:A122"/>
    <mergeCell ref="B119:B122"/>
    <mergeCell ref="C119:C122"/>
    <mergeCell ref="D119:D122"/>
    <mergeCell ref="E123:E127"/>
    <mergeCell ref="E132:E145"/>
    <mergeCell ref="A132:A145"/>
    <mergeCell ref="B132:B145"/>
    <mergeCell ref="C132:C145"/>
    <mergeCell ref="D132:D145"/>
    <mergeCell ref="C155:C157"/>
    <mergeCell ref="B155:B157"/>
    <mergeCell ref="D155:D157"/>
    <mergeCell ref="A155:A157"/>
  </mergeCells>
  <pageMargins left="0.7" right="0.7" top="0.75" bottom="0.75" header="0.3" footer="0.3"/>
  <pageSetup paperSize="9" scale="64" orientation="portrait" r:id="rId1"/>
  <rowBreaks count="3" manualBreakCount="3">
    <brk id="41" max="16383" man="1"/>
    <brk id="82" max="16383" man="1"/>
    <brk id="128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K6" sqref="K6"/>
    </sheetView>
  </sheetViews>
  <sheetFormatPr defaultColWidth="9.140625" defaultRowHeight="15" x14ac:dyDescent="0.25"/>
  <cols>
    <col min="1" max="2" width="9.140625" style="22"/>
    <col min="3" max="3" width="13.5703125" style="22" customWidth="1"/>
    <col min="4" max="4" width="14.28515625" style="22" customWidth="1"/>
    <col min="5" max="5" width="9.7109375" style="22" customWidth="1"/>
    <col min="6" max="6" width="11.140625" style="22" customWidth="1"/>
    <col min="7" max="7" width="16" style="22" customWidth="1"/>
    <col min="8" max="9" width="9.140625" style="22"/>
    <col min="10" max="10" width="13.5703125" style="22" customWidth="1"/>
    <col min="11" max="11" width="13.7109375" style="22" customWidth="1"/>
    <col min="12" max="16384" width="9.140625" style="22"/>
  </cols>
  <sheetData>
    <row r="1" spans="1:11" ht="15.75" x14ac:dyDescent="0.25">
      <c r="A1" s="19" t="s">
        <v>69</v>
      </c>
      <c r="B1" s="20" t="s">
        <v>70</v>
      </c>
      <c r="C1" s="20" t="s">
        <v>71</v>
      </c>
      <c r="D1" s="20" t="s">
        <v>72</v>
      </c>
      <c r="E1" s="20" t="s">
        <v>73</v>
      </c>
      <c r="F1" s="20" t="s">
        <v>74</v>
      </c>
      <c r="G1" s="20" t="s">
        <v>75</v>
      </c>
      <c r="H1" s="20" t="s">
        <v>76</v>
      </c>
      <c r="I1" s="132" t="s">
        <v>77</v>
      </c>
      <c r="J1" s="136" t="s">
        <v>225</v>
      </c>
      <c r="K1" s="137" t="s">
        <v>226</v>
      </c>
    </row>
    <row r="2" spans="1:11" ht="15.75" x14ac:dyDescent="0.25">
      <c r="A2" s="655">
        <v>10</v>
      </c>
      <c r="B2" s="23" t="s">
        <v>15</v>
      </c>
      <c r="C2" s="23">
        <v>43</v>
      </c>
      <c r="D2" s="23">
        <v>25</v>
      </c>
      <c r="E2" s="23">
        <v>21</v>
      </c>
      <c r="F2" s="23">
        <v>0</v>
      </c>
      <c r="G2" s="23">
        <v>0</v>
      </c>
      <c r="H2" s="23">
        <v>0.1</v>
      </c>
      <c r="I2" s="133">
        <v>0.1</v>
      </c>
      <c r="J2" s="135">
        <v>0.1</v>
      </c>
      <c r="K2" s="138">
        <v>0.5</v>
      </c>
    </row>
    <row r="3" spans="1:11" ht="15.75" x14ac:dyDescent="0.25">
      <c r="A3" s="655"/>
      <c r="B3" s="23" t="s">
        <v>16</v>
      </c>
      <c r="C3" s="23">
        <v>39</v>
      </c>
      <c r="D3" s="23">
        <v>38</v>
      </c>
      <c r="E3" s="23">
        <v>28</v>
      </c>
      <c r="F3" s="23">
        <v>0</v>
      </c>
      <c r="G3" s="23">
        <v>0</v>
      </c>
      <c r="H3" s="23">
        <v>0.8</v>
      </c>
      <c r="I3" s="133">
        <v>0.2</v>
      </c>
      <c r="J3" s="135">
        <v>0</v>
      </c>
      <c r="K3" s="138">
        <v>0</v>
      </c>
    </row>
    <row r="4" spans="1:11" ht="15.75" x14ac:dyDescent="0.25">
      <c r="A4" s="655"/>
      <c r="B4" s="23" t="s">
        <v>17</v>
      </c>
      <c r="C4" s="23">
        <v>41</v>
      </c>
      <c r="D4" s="23">
        <v>38</v>
      </c>
      <c r="E4" s="23">
        <v>15</v>
      </c>
      <c r="F4" s="23">
        <v>0</v>
      </c>
      <c r="G4" s="23">
        <v>0</v>
      </c>
      <c r="H4" s="23">
        <v>0.1</v>
      </c>
      <c r="I4" s="133">
        <v>2.6</v>
      </c>
      <c r="J4" s="135">
        <v>0.8</v>
      </c>
      <c r="K4" s="138">
        <v>0</v>
      </c>
    </row>
    <row r="5" spans="1:11" ht="15.75" x14ac:dyDescent="0.25">
      <c r="A5" s="655">
        <v>19</v>
      </c>
      <c r="B5" s="23" t="s">
        <v>15</v>
      </c>
      <c r="C5" s="23">
        <v>20</v>
      </c>
      <c r="D5" s="23">
        <v>50</v>
      </c>
      <c r="E5" s="23">
        <v>3</v>
      </c>
      <c r="F5" s="23">
        <v>0</v>
      </c>
      <c r="G5" s="23">
        <v>0</v>
      </c>
      <c r="H5" s="23">
        <v>0.2</v>
      </c>
      <c r="I5" s="133">
        <v>0.4</v>
      </c>
      <c r="J5" s="135">
        <v>0.1</v>
      </c>
      <c r="K5" s="138">
        <v>0.5</v>
      </c>
    </row>
    <row r="6" spans="1:11" ht="15.75" x14ac:dyDescent="0.25">
      <c r="A6" s="655"/>
      <c r="B6" s="23" t="s">
        <v>78</v>
      </c>
      <c r="C6" s="23">
        <v>21</v>
      </c>
      <c r="D6" s="23">
        <v>46</v>
      </c>
      <c r="E6" s="23">
        <v>20</v>
      </c>
      <c r="F6" s="23">
        <v>0</v>
      </c>
      <c r="G6" s="23">
        <v>0</v>
      </c>
      <c r="H6" s="23">
        <v>1</v>
      </c>
      <c r="I6" s="133">
        <v>0.3</v>
      </c>
      <c r="J6" s="135">
        <v>0.1</v>
      </c>
      <c r="K6" s="138">
        <v>0</v>
      </c>
    </row>
    <row r="7" spans="1:11" ht="16.5" thickBot="1" x14ac:dyDescent="0.3">
      <c r="A7" s="656"/>
      <c r="B7" s="25" t="s">
        <v>17</v>
      </c>
      <c r="C7" s="25">
        <v>19</v>
      </c>
      <c r="D7" s="25">
        <v>39</v>
      </c>
      <c r="E7" s="25">
        <v>46</v>
      </c>
      <c r="F7" s="25">
        <v>0</v>
      </c>
      <c r="G7" s="25">
        <v>0</v>
      </c>
      <c r="H7" s="25">
        <v>0.3</v>
      </c>
      <c r="I7" s="134">
        <v>2.4</v>
      </c>
      <c r="J7" s="139">
        <v>0</v>
      </c>
      <c r="K7" s="140">
        <v>0</v>
      </c>
    </row>
    <row r="9" spans="1:11" ht="15.75" thickBot="1" x14ac:dyDescent="0.3">
      <c r="A9" s="128" t="s">
        <v>213</v>
      </c>
    </row>
    <row r="10" spans="1:11" ht="15.75" x14ac:dyDescent="0.25">
      <c r="A10" s="19" t="s">
        <v>69</v>
      </c>
      <c r="B10" s="20" t="s">
        <v>70</v>
      </c>
      <c r="C10" s="20" t="s">
        <v>71</v>
      </c>
      <c r="D10" s="20" t="s">
        <v>72</v>
      </c>
      <c r="E10" s="20" t="s">
        <v>73</v>
      </c>
      <c r="F10" s="20" t="s">
        <v>74</v>
      </c>
      <c r="G10" s="20" t="s">
        <v>75</v>
      </c>
      <c r="H10" s="20" t="s">
        <v>76</v>
      </c>
      <c r="I10" s="21" t="s">
        <v>77</v>
      </c>
    </row>
    <row r="11" spans="1:11" ht="15.75" x14ac:dyDescent="0.25">
      <c r="A11" s="655">
        <v>10</v>
      </c>
      <c r="B11" s="23" t="s">
        <v>15</v>
      </c>
      <c r="C11" s="23">
        <v>59</v>
      </c>
      <c r="D11" s="23">
        <v>94</v>
      </c>
      <c r="E11" s="23">
        <v>59</v>
      </c>
      <c r="F11" s="23">
        <v>10</v>
      </c>
      <c r="G11" s="23">
        <v>0</v>
      </c>
      <c r="H11" s="23">
        <v>18</v>
      </c>
      <c r="I11" s="24">
        <v>1</v>
      </c>
    </row>
    <row r="12" spans="1:11" ht="15.75" x14ac:dyDescent="0.25">
      <c r="A12" s="655"/>
      <c r="B12" s="23" t="s">
        <v>16</v>
      </c>
      <c r="C12" s="23">
        <v>115</v>
      </c>
      <c r="D12" s="23">
        <v>97</v>
      </c>
      <c r="E12" s="23">
        <v>66</v>
      </c>
      <c r="F12" s="23">
        <v>0</v>
      </c>
      <c r="G12" s="23">
        <v>0</v>
      </c>
      <c r="H12" s="23">
        <v>18</v>
      </c>
      <c r="I12" s="24">
        <v>1</v>
      </c>
    </row>
    <row r="13" spans="1:11" ht="15.75" x14ac:dyDescent="0.25">
      <c r="A13" s="655"/>
      <c r="B13" s="23" t="s">
        <v>17</v>
      </c>
      <c r="C13" s="23">
        <v>123</v>
      </c>
      <c r="D13" s="23">
        <v>61</v>
      </c>
      <c r="E13" s="23">
        <v>65</v>
      </c>
      <c r="F13" s="23">
        <v>0</v>
      </c>
      <c r="G13" s="23">
        <v>0</v>
      </c>
      <c r="H13" s="23">
        <v>18</v>
      </c>
      <c r="I13" s="24">
        <v>1</v>
      </c>
    </row>
    <row r="14" spans="1:11" ht="15.75" x14ac:dyDescent="0.25">
      <c r="A14" s="655">
        <v>19</v>
      </c>
      <c r="B14" s="23" t="s">
        <v>15</v>
      </c>
      <c r="C14" s="23">
        <v>60</v>
      </c>
      <c r="D14" s="23">
        <v>160</v>
      </c>
      <c r="E14" s="23">
        <v>38</v>
      </c>
      <c r="F14" s="23">
        <v>10</v>
      </c>
      <c r="G14" s="23">
        <v>0</v>
      </c>
      <c r="H14" s="23">
        <v>18</v>
      </c>
      <c r="I14" s="24">
        <v>1</v>
      </c>
    </row>
    <row r="15" spans="1:11" ht="15.75" x14ac:dyDescent="0.25">
      <c r="A15" s="655"/>
      <c r="B15" s="23" t="s">
        <v>78</v>
      </c>
      <c r="C15" s="23">
        <v>61</v>
      </c>
      <c r="D15" s="23">
        <v>129</v>
      </c>
      <c r="E15" s="23">
        <v>61</v>
      </c>
      <c r="F15" s="23">
        <v>0</v>
      </c>
      <c r="G15" s="23">
        <v>5</v>
      </c>
      <c r="H15" s="23">
        <v>18</v>
      </c>
      <c r="I15" s="24">
        <v>1</v>
      </c>
    </row>
    <row r="16" spans="1:11" ht="16.5" thickBot="1" x14ac:dyDescent="0.3">
      <c r="A16" s="656"/>
      <c r="B16" s="25" t="s">
        <v>17</v>
      </c>
      <c r="C16" s="25">
        <v>25</v>
      </c>
      <c r="D16" s="25">
        <v>108</v>
      </c>
      <c r="E16" s="25">
        <v>61</v>
      </c>
      <c r="F16" s="25">
        <v>0</v>
      </c>
      <c r="G16" s="25">
        <v>5</v>
      </c>
      <c r="H16" s="25">
        <v>18</v>
      </c>
      <c r="I16" s="26">
        <v>1</v>
      </c>
    </row>
  </sheetData>
  <mergeCells count="4">
    <mergeCell ref="A14:A16"/>
    <mergeCell ref="A2:A4"/>
    <mergeCell ref="A5:A7"/>
    <mergeCell ref="A11:A13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11"/>
  <sheetViews>
    <sheetView zoomScale="70" zoomScaleNormal="70" workbookViewId="0">
      <selection activeCell="AC12" sqref="AC12:AC51"/>
    </sheetView>
  </sheetViews>
  <sheetFormatPr defaultColWidth="9.140625" defaultRowHeight="15" x14ac:dyDescent="0.25"/>
  <cols>
    <col min="1" max="1" width="8" style="61" customWidth="1"/>
    <col min="2" max="2" width="20.42578125" style="61" customWidth="1"/>
    <col min="3" max="3" width="22.5703125" style="61" customWidth="1"/>
    <col min="4" max="4" width="25.140625" style="61" customWidth="1"/>
    <col min="5" max="16" width="9.140625" style="61"/>
    <col min="17" max="29" width="10.7109375" style="61" customWidth="1"/>
    <col min="30" max="16384" width="9.140625" style="61"/>
  </cols>
  <sheetData>
    <row r="1" spans="1:29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60"/>
    </row>
    <row r="2" spans="1:29" x14ac:dyDescent="0.25">
      <c r="A2" s="59"/>
      <c r="B2" s="657" t="s">
        <v>206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9"/>
      <c r="Q2" s="59"/>
      <c r="R2" s="59"/>
      <c r="S2" s="59"/>
      <c r="T2" s="60"/>
      <c r="U2" s="60"/>
    </row>
    <row r="3" spans="1:29" x14ac:dyDescent="0.25">
      <c r="A3" s="59"/>
      <c r="B3" s="660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2"/>
      <c r="Q3" s="59"/>
      <c r="R3" s="59"/>
      <c r="S3" s="59"/>
      <c r="T3" s="60"/>
      <c r="U3" s="60"/>
    </row>
    <row r="4" spans="1:29" ht="20.25" x14ac:dyDescent="0.25">
      <c r="A4" s="59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9"/>
      <c r="R4" s="59"/>
      <c r="S4" s="59"/>
      <c r="T4" s="60"/>
      <c r="U4" s="60"/>
    </row>
    <row r="5" spans="1:29" ht="20.25" x14ac:dyDescent="0.25">
      <c r="A5" s="59"/>
      <c r="B5" s="62"/>
      <c r="C5" s="62"/>
      <c r="D5" s="62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4" t="s">
        <v>1</v>
      </c>
      <c r="V5" s="664"/>
      <c r="W5" s="664"/>
      <c r="X5" s="664"/>
      <c r="Y5" s="664"/>
      <c r="Z5" s="664"/>
      <c r="AA5" s="664"/>
      <c r="AB5" s="664"/>
      <c r="AC5" s="664"/>
    </row>
    <row r="6" spans="1:29" ht="20.25" x14ac:dyDescent="0.25">
      <c r="A6" s="59"/>
      <c r="B6" s="62"/>
      <c r="C6" s="62"/>
      <c r="D6" s="62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4"/>
      <c r="V6" s="664"/>
      <c r="W6" s="664"/>
      <c r="X6" s="664"/>
      <c r="Y6" s="664"/>
      <c r="Z6" s="664"/>
      <c r="AA6" s="664"/>
      <c r="AB6" s="664"/>
      <c r="AC6" s="664"/>
    </row>
    <row r="7" spans="1:29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60"/>
    </row>
    <row r="8" spans="1:29" ht="31.5" customHeight="1" x14ac:dyDescent="0.25">
      <c r="A8" s="665" t="s">
        <v>2</v>
      </c>
      <c r="B8" s="667" t="s">
        <v>3</v>
      </c>
      <c r="C8" s="668" t="s">
        <v>4</v>
      </c>
      <c r="D8" s="667" t="s">
        <v>6</v>
      </c>
      <c r="E8" s="667" t="s">
        <v>7</v>
      </c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67" t="s">
        <v>8</v>
      </c>
      <c r="R8" s="667"/>
      <c r="S8" s="667"/>
      <c r="T8" s="667"/>
      <c r="U8" s="671" t="s">
        <v>9</v>
      </c>
      <c r="V8" s="671"/>
      <c r="W8" s="671"/>
      <c r="X8" s="671"/>
      <c r="Y8" s="671" t="s">
        <v>10</v>
      </c>
      <c r="Z8" s="671"/>
      <c r="AA8" s="671"/>
      <c r="AB8" s="671"/>
      <c r="AC8" s="671" t="s">
        <v>11</v>
      </c>
    </row>
    <row r="9" spans="1:29" ht="33" customHeight="1" x14ac:dyDescent="0.25">
      <c r="A9" s="665"/>
      <c r="B9" s="667"/>
      <c r="C9" s="669"/>
      <c r="D9" s="667"/>
      <c r="E9" s="667" t="s">
        <v>13</v>
      </c>
      <c r="F9" s="667"/>
      <c r="G9" s="667"/>
      <c r="H9" s="667"/>
      <c r="I9" s="667"/>
      <c r="J9" s="667"/>
      <c r="K9" s="667" t="s">
        <v>14</v>
      </c>
      <c r="L9" s="667"/>
      <c r="M9" s="667"/>
      <c r="N9" s="667"/>
      <c r="O9" s="667"/>
      <c r="P9" s="667"/>
      <c r="Q9" s="667"/>
      <c r="R9" s="667"/>
      <c r="S9" s="667"/>
      <c r="T9" s="667"/>
      <c r="U9" s="671"/>
      <c r="V9" s="671"/>
      <c r="W9" s="671"/>
      <c r="X9" s="671"/>
      <c r="Y9" s="671"/>
      <c r="Z9" s="671"/>
      <c r="AA9" s="671"/>
      <c r="AB9" s="671"/>
      <c r="AC9" s="671"/>
    </row>
    <row r="10" spans="1:29" ht="15.75" x14ac:dyDescent="0.25">
      <c r="A10" s="665"/>
      <c r="B10" s="667"/>
      <c r="C10" s="669"/>
      <c r="D10" s="667"/>
      <c r="E10" s="673">
        <v>1000.4166666666666</v>
      </c>
      <c r="F10" s="673"/>
      <c r="G10" s="673"/>
      <c r="H10" s="673">
        <v>1000.7916666666666</v>
      </c>
      <c r="I10" s="673"/>
      <c r="J10" s="673"/>
      <c r="K10" s="673">
        <v>1000.4166666666666</v>
      </c>
      <c r="L10" s="673"/>
      <c r="M10" s="673"/>
      <c r="N10" s="673">
        <v>1000.7916666666666</v>
      </c>
      <c r="O10" s="673"/>
      <c r="P10" s="673"/>
      <c r="Q10" s="667" t="s">
        <v>13</v>
      </c>
      <c r="R10" s="667"/>
      <c r="S10" s="667" t="s">
        <v>14</v>
      </c>
      <c r="T10" s="667"/>
      <c r="U10" s="671" t="s">
        <v>13</v>
      </c>
      <c r="V10" s="671"/>
      <c r="W10" s="671" t="s">
        <v>14</v>
      </c>
      <c r="X10" s="671"/>
      <c r="Y10" s="671" t="s">
        <v>13</v>
      </c>
      <c r="Z10" s="671"/>
      <c r="AA10" s="671" t="s">
        <v>14</v>
      </c>
      <c r="AB10" s="671"/>
      <c r="AC10" s="671"/>
    </row>
    <row r="11" spans="1:29" ht="16.5" thickBot="1" x14ac:dyDescent="0.3">
      <c r="A11" s="666"/>
      <c r="B11" s="668"/>
      <c r="C11" s="669"/>
      <c r="D11" s="668"/>
      <c r="E11" s="63" t="s">
        <v>15</v>
      </c>
      <c r="F11" s="64" t="s">
        <v>16</v>
      </c>
      <c r="G11" s="65" t="s">
        <v>17</v>
      </c>
      <c r="H11" s="63" t="s">
        <v>15</v>
      </c>
      <c r="I11" s="64" t="s">
        <v>16</v>
      </c>
      <c r="J11" s="65" t="s">
        <v>17</v>
      </c>
      <c r="K11" s="63" t="s">
        <v>15</v>
      </c>
      <c r="L11" s="64" t="s">
        <v>16</v>
      </c>
      <c r="M11" s="65" t="s">
        <v>17</v>
      </c>
      <c r="N11" s="63" t="s">
        <v>15</v>
      </c>
      <c r="O11" s="64" t="s">
        <v>16</v>
      </c>
      <c r="P11" s="65" t="s">
        <v>17</v>
      </c>
      <c r="Q11" s="66">
        <v>1000.4166666666666</v>
      </c>
      <c r="R11" s="66">
        <v>1000.7916666666666</v>
      </c>
      <c r="S11" s="66">
        <v>1000.4166666666666</v>
      </c>
      <c r="T11" s="66">
        <v>1000.7916666666666</v>
      </c>
      <c r="U11" s="67">
        <v>1000.4166666666666</v>
      </c>
      <c r="V11" s="67">
        <v>1000.7916666666666</v>
      </c>
      <c r="W11" s="67">
        <v>1000.4166666666666</v>
      </c>
      <c r="X11" s="67">
        <v>1000.7916666666666</v>
      </c>
      <c r="Y11" s="67">
        <v>1000.4166666666666</v>
      </c>
      <c r="Z11" s="67">
        <v>1000.7916666666666</v>
      </c>
      <c r="AA11" s="67">
        <v>1000.4166666666666</v>
      </c>
      <c r="AB11" s="67">
        <v>1000.7916666666666</v>
      </c>
      <c r="AC11" s="672"/>
    </row>
    <row r="12" spans="1:29" ht="18.75" x14ac:dyDescent="0.25">
      <c r="A12" s="68">
        <v>1</v>
      </c>
      <c r="B12" s="674" t="s">
        <v>20</v>
      </c>
      <c r="C12" s="670" t="s">
        <v>42</v>
      </c>
      <c r="D12" s="69" t="s">
        <v>207</v>
      </c>
      <c r="E12" s="70"/>
      <c r="F12" s="70"/>
      <c r="G12" s="70"/>
      <c r="H12" s="70"/>
      <c r="I12" s="70"/>
      <c r="J12" s="70"/>
      <c r="K12" s="70">
        <v>29.6</v>
      </c>
      <c r="L12" s="70">
        <v>7.1</v>
      </c>
      <c r="M12" s="70">
        <v>2.9</v>
      </c>
      <c r="N12" s="70">
        <v>61.3</v>
      </c>
      <c r="O12" s="70">
        <v>1.6</v>
      </c>
      <c r="P12" s="70">
        <v>8</v>
      </c>
      <c r="Q12" s="71">
        <v>220</v>
      </c>
      <c r="R12" s="71">
        <v>220</v>
      </c>
      <c r="S12" s="71">
        <v>220</v>
      </c>
      <c r="T12" s="72">
        <v>220</v>
      </c>
      <c r="U12" s="73">
        <f t="shared" ref="U12:U75" si="0">IF(AND(E12=0,F12=0,G12=0),0,IF(AND(E12=0,F12=0),G12,IF(AND(E12=0,G12=0),F12,IF(AND(F12=0,G12=0),E12,IF(E12=0,(F12+G12)/2,IF(F12=0,(E12+G12)/2,IF(G12=0,(E12+F12)/2,(E12+F12+G12)/3)))))))</f>
        <v>0</v>
      </c>
      <c r="V12" s="74">
        <f t="shared" ref="V12:V75" si="1">IF(AND(H12=0,I12=0,J12=0),0,IF(AND(H12=0,I12=0),J12,IF(AND(H12=0,J12=0),I12,IF(AND(I12=0,J12=0),H12,IF(H12=0,(I12+J12)/2,IF(I12=0,(H12+J12)/2,IF(J12=0,(H12+I12)/2,(H12+I12+J12)/3)))))))</f>
        <v>0</v>
      </c>
      <c r="W12" s="74">
        <f t="shared" ref="W12:W75" si="2">IF(AND(K12=0,L12=0,M12=0),0,IF(AND(K12=0,L12=0),M12,IF(AND(K12=0,M12=0),L12,IF(AND(L12=0,M12=0),K12,IF(K12=0,(L12+M12)/2,IF(L12=0,(K12+M12)/2,IF(M12=0,(K12+L12)/2,(K12+L12+M12)/3)))))))</f>
        <v>13.200000000000001</v>
      </c>
      <c r="X12" s="75">
        <f t="shared" ref="X12:X75" si="3">IF(AND(N12=0,O12=0,P12=0),0,IF(AND(N12=0,O12=0),P12,IF(AND(N12=0,P12=0),O12,IF(AND(O12=0,P12=0),N12,IF(N12=0,(O12+P12)/2,IF(O12=0,(N12+P12)/2,IF(P12=0,(N12+O12)/2,(N12+O12+P12)/3)))))))</f>
        <v>23.633333333333336</v>
      </c>
      <c r="Y12" s="678">
        <f>SUM(U12:U31)</f>
        <v>0</v>
      </c>
      <c r="Z12" s="681">
        <f>SUM(V12:V31)</f>
        <v>0</v>
      </c>
      <c r="AA12" s="681">
        <f>SUM(W12:W31)</f>
        <v>31.966666666666669</v>
      </c>
      <c r="AB12" s="681">
        <f>SUM(X12:X31)</f>
        <v>51.5</v>
      </c>
      <c r="AC12" s="684">
        <f>MAX(Y12:AB31)</f>
        <v>51.5</v>
      </c>
    </row>
    <row r="13" spans="1:29" ht="18.75" x14ac:dyDescent="0.25">
      <c r="A13" s="76"/>
      <c r="B13" s="675"/>
      <c r="C13" s="670"/>
      <c r="D13" s="77" t="s">
        <v>208</v>
      </c>
      <c r="E13" s="78"/>
      <c r="F13" s="78"/>
      <c r="G13" s="78"/>
      <c r="H13" s="78"/>
      <c r="I13" s="78"/>
      <c r="J13" s="78"/>
      <c r="K13" s="78">
        <v>23</v>
      </c>
      <c r="L13" s="78">
        <v>7.8</v>
      </c>
      <c r="M13" s="78">
        <v>25.5</v>
      </c>
      <c r="N13" s="78">
        <v>24.4</v>
      </c>
      <c r="O13" s="78">
        <v>28.8</v>
      </c>
      <c r="P13" s="78">
        <v>30.4</v>
      </c>
      <c r="Q13" s="79">
        <v>220</v>
      </c>
      <c r="R13" s="79">
        <v>220</v>
      </c>
      <c r="S13" s="79">
        <v>220</v>
      </c>
      <c r="T13" s="80">
        <v>220</v>
      </c>
      <c r="U13" s="81">
        <f t="shared" si="0"/>
        <v>0</v>
      </c>
      <c r="V13" s="82">
        <f t="shared" si="1"/>
        <v>0</v>
      </c>
      <c r="W13" s="82">
        <f t="shared" si="2"/>
        <v>18.766666666666666</v>
      </c>
      <c r="X13" s="83">
        <f t="shared" si="3"/>
        <v>27.866666666666664</v>
      </c>
      <c r="Y13" s="679"/>
      <c r="Z13" s="682"/>
      <c r="AA13" s="682"/>
      <c r="AB13" s="682"/>
      <c r="AC13" s="685"/>
    </row>
    <row r="14" spans="1:29" ht="18.75" x14ac:dyDescent="0.25">
      <c r="A14" s="76"/>
      <c r="B14" s="675"/>
      <c r="C14" s="670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85"/>
      <c r="S14" s="85"/>
      <c r="T14" s="86"/>
      <c r="U14" s="87">
        <f t="shared" si="0"/>
        <v>0</v>
      </c>
      <c r="V14" s="82">
        <f t="shared" si="1"/>
        <v>0</v>
      </c>
      <c r="W14" s="82">
        <f t="shared" si="2"/>
        <v>0</v>
      </c>
      <c r="X14" s="83">
        <f t="shared" si="3"/>
        <v>0</v>
      </c>
      <c r="Y14" s="679"/>
      <c r="Z14" s="682"/>
      <c r="AA14" s="682"/>
      <c r="AB14" s="682"/>
      <c r="AC14" s="685"/>
    </row>
    <row r="15" spans="1:29" ht="18.75" x14ac:dyDescent="0.25">
      <c r="A15" s="76"/>
      <c r="B15" s="675"/>
      <c r="C15" s="670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9"/>
      <c r="R15" s="79"/>
      <c r="S15" s="79"/>
      <c r="T15" s="80"/>
      <c r="U15" s="87">
        <f t="shared" si="0"/>
        <v>0</v>
      </c>
      <c r="V15" s="82">
        <f t="shared" si="1"/>
        <v>0</v>
      </c>
      <c r="W15" s="82">
        <f t="shared" si="2"/>
        <v>0</v>
      </c>
      <c r="X15" s="83">
        <f t="shared" si="3"/>
        <v>0</v>
      </c>
      <c r="Y15" s="679"/>
      <c r="Z15" s="682"/>
      <c r="AA15" s="682"/>
      <c r="AB15" s="682"/>
      <c r="AC15" s="685"/>
    </row>
    <row r="16" spans="1:29" ht="18.75" x14ac:dyDescent="0.25">
      <c r="A16" s="76"/>
      <c r="B16" s="675"/>
      <c r="C16" s="670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85"/>
      <c r="S16" s="85"/>
      <c r="T16" s="86"/>
      <c r="U16" s="87">
        <f t="shared" si="0"/>
        <v>0</v>
      </c>
      <c r="V16" s="82">
        <f t="shared" si="1"/>
        <v>0</v>
      </c>
      <c r="W16" s="82">
        <f t="shared" si="2"/>
        <v>0</v>
      </c>
      <c r="X16" s="83">
        <f t="shared" si="3"/>
        <v>0</v>
      </c>
      <c r="Y16" s="679"/>
      <c r="Z16" s="682"/>
      <c r="AA16" s="682"/>
      <c r="AB16" s="682"/>
      <c r="AC16" s="685"/>
    </row>
    <row r="17" spans="1:29" ht="18.75" x14ac:dyDescent="0.25">
      <c r="A17" s="76"/>
      <c r="B17" s="675"/>
      <c r="C17" s="670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9"/>
      <c r="R17" s="79"/>
      <c r="S17" s="79"/>
      <c r="T17" s="80"/>
      <c r="U17" s="87">
        <f t="shared" si="0"/>
        <v>0</v>
      </c>
      <c r="V17" s="82">
        <f t="shared" si="1"/>
        <v>0</v>
      </c>
      <c r="W17" s="82">
        <f t="shared" si="2"/>
        <v>0</v>
      </c>
      <c r="X17" s="83">
        <f t="shared" si="3"/>
        <v>0</v>
      </c>
      <c r="Y17" s="679"/>
      <c r="Z17" s="682"/>
      <c r="AA17" s="682"/>
      <c r="AB17" s="682"/>
      <c r="AC17" s="685"/>
    </row>
    <row r="18" spans="1:29" ht="18.75" x14ac:dyDescent="0.25">
      <c r="A18" s="76"/>
      <c r="B18" s="675"/>
      <c r="C18" s="670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85"/>
      <c r="S18" s="85"/>
      <c r="T18" s="86"/>
      <c r="U18" s="87">
        <f t="shared" si="0"/>
        <v>0</v>
      </c>
      <c r="V18" s="82">
        <f t="shared" si="1"/>
        <v>0</v>
      </c>
      <c r="W18" s="82">
        <f t="shared" si="2"/>
        <v>0</v>
      </c>
      <c r="X18" s="83">
        <f t="shared" si="3"/>
        <v>0</v>
      </c>
      <c r="Y18" s="679"/>
      <c r="Z18" s="682"/>
      <c r="AA18" s="682"/>
      <c r="AB18" s="682"/>
      <c r="AC18" s="685"/>
    </row>
    <row r="19" spans="1:29" ht="18.75" x14ac:dyDescent="0.25">
      <c r="A19" s="76"/>
      <c r="B19" s="675"/>
      <c r="C19" s="670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9"/>
      <c r="R19" s="79"/>
      <c r="S19" s="79"/>
      <c r="T19" s="80"/>
      <c r="U19" s="87">
        <f t="shared" si="0"/>
        <v>0</v>
      </c>
      <c r="V19" s="82">
        <f t="shared" si="1"/>
        <v>0</v>
      </c>
      <c r="W19" s="82">
        <f t="shared" si="2"/>
        <v>0</v>
      </c>
      <c r="X19" s="83">
        <f t="shared" si="3"/>
        <v>0</v>
      </c>
      <c r="Y19" s="679"/>
      <c r="Z19" s="682"/>
      <c r="AA19" s="682"/>
      <c r="AB19" s="682"/>
      <c r="AC19" s="685"/>
    </row>
    <row r="20" spans="1:29" ht="18.75" x14ac:dyDescent="0.25">
      <c r="A20" s="76"/>
      <c r="B20" s="675"/>
      <c r="C20" s="670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85"/>
      <c r="S20" s="85"/>
      <c r="T20" s="86"/>
      <c r="U20" s="87">
        <f t="shared" si="0"/>
        <v>0</v>
      </c>
      <c r="V20" s="82">
        <f t="shared" si="1"/>
        <v>0</v>
      </c>
      <c r="W20" s="82">
        <f t="shared" si="2"/>
        <v>0</v>
      </c>
      <c r="X20" s="83">
        <f t="shared" si="3"/>
        <v>0</v>
      </c>
      <c r="Y20" s="679"/>
      <c r="Z20" s="682"/>
      <c r="AA20" s="682"/>
      <c r="AB20" s="682"/>
      <c r="AC20" s="685"/>
    </row>
    <row r="21" spans="1:29" ht="18.75" x14ac:dyDescent="0.25">
      <c r="A21" s="76"/>
      <c r="B21" s="675"/>
      <c r="C21" s="6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9"/>
      <c r="R21" s="79"/>
      <c r="S21" s="79"/>
      <c r="T21" s="80"/>
      <c r="U21" s="87">
        <f t="shared" si="0"/>
        <v>0</v>
      </c>
      <c r="V21" s="82">
        <f t="shared" si="1"/>
        <v>0</v>
      </c>
      <c r="W21" s="82">
        <f t="shared" si="2"/>
        <v>0</v>
      </c>
      <c r="X21" s="83">
        <f t="shared" si="3"/>
        <v>0</v>
      </c>
      <c r="Y21" s="679"/>
      <c r="Z21" s="682"/>
      <c r="AA21" s="682"/>
      <c r="AB21" s="682"/>
      <c r="AC21" s="685"/>
    </row>
    <row r="22" spans="1:29" ht="18.75" x14ac:dyDescent="0.25">
      <c r="A22" s="76"/>
      <c r="B22" s="675"/>
      <c r="C22" s="687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5"/>
      <c r="S22" s="85"/>
      <c r="T22" s="86"/>
      <c r="U22" s="87">
        <f t="shared" si="0"/>
        <v>0</v>
      </c>
      <c r="V22" s="82">
        <f t="shared" si="1"/>
        <v>0</v>
      </c>
      <c r="W22" s="82">
        <f t="shared" si="2"/>
        <v>0</v>
      </c>
      <c r="X22" s="83">
        <f t="shared" si="3"/>
        <v>0</v>
      </c>
      <c r="Y22" s="679"/>
      <c r="Z22" s="682"/>
      <c r="AA22" s="682"/>
      <c r="AB22" s="682"/>
      <c r="AC22" s="685"/>
    </row>
    <row r="23" spans="1:29" ht="18.75" x14ac:dyDescent="0.25">
      <c r="A23" s="76"/>
      <c r="B23" s="675"/>
      <c r="C23" s="67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9"/>
      <c r="R23" s="79"/>
      <c r="S23" s="79"/>
      <c r="T23" s="80"/>
      <c r="U23" s="87">
        <f t="shared" si="0"/>
        <v>0</v>
      </c>
      <c r="V23" s="82">
        <f t="shared" si="1"/>
        <v>0</v>
      </c>
      <c r="W23" s="82">
        <f t="shared" si="2"/>
        <v>0</v>
      </c>
      <c r="X23" s="83">
        <f t="shared" si="3"/>
        <v>0</v>
      </c>
      <c r="Y23" s="679"/>
      <c r="Z23" s="682"/>
      <c r="AA23" s="682"/>
      <c r="AB23" s="682"/>
      <c r="AC23" s="685"/>
    </row>
    <row r="24" spans="1:29" ht="18.75" x14ac:dyDescent="0.25">
      <c r="A24" s="76"/>
      <c r="B24" s="675"/>
      <c r="C24" s="670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85"/>
      <c r="S24" s="85"/>
      <c r="T24" s="86"/>
      <c r="U24" s="87">
        <f t="shared" si="0"/>
        <v>0</v>
      </c>
      <c r="V24" s="82">
        <f t="shared" si="1"/>
        <v>0</v>
      </c>
      <c r="W24" s="82">
        <f t="shared" si="2"/>
        <v>0</v>
      </c>
      <c r="X24" s="83">
        <f t="shared" si="3"/>
        <v>0</v>
      </c>
      <c r="Y24" s="679"/>
      <c r="Z24" s="682"/>
      <c r="AA24" s="682"/>
      <c r="AB24" s="682"/>
      <c r="AC24" s="685"/>
    </row>
    <row r="25" spans="1:29" ht="18.75" x14ac:dyDescent="0.25">
      <c r="A25" s="76"/>
      <c r="B25" s="675"/>
      <c r="C25" s="670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9"/>
      <c r="R25" s="79"/>
      <c r="S25" s="79"/>
      <c r="T25" s="80"/>
      <c r="U25" s="87">
        <f t="shared" si="0"/>
        <v>0</v>
      </c>
      <c r="V25" s="82">
        <f t="shared" si="1"/>
        <v>0</v>
      </c>
      <c r="W25" s="82">
        <f t="shared" si="2"/>
        <v>0</v>
      </c>
      <c r="X25" s="83">
        <f t="shared" si="3"/>
        <v>0</v>
      </c>
      <c r="Y25" s="679"/>
      <c r="Z25" s="682"/>
      <c r="AA25" s="682"/>
      <c r="AB25" s="682"/>
      <c r="AC25" s="685"/>
    </row>
    <row r="26" spans="1:29" ht="18.75" x14ac:dyDescent="0.25">
      <c r="A26" s="76"/>
      <c r="B26" s="675"/>
      <c r="C26" s="670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5"/>
      <c r="S26" s="85"/>
      <c r="T26" s="86"/>
      <c r="U26" s="87">
        <f t="shared" si="0"/>
        <v>0</v>
      </c>
      <c r="V26" s="82">
        <f t="shared" si="1"/>
        <v>0</v>
      </c>
      <c r="W26" s="82">
        <f t="shared" si="2"/>
        <v>0</v>
      </c>
      <c r="X26" s="83">
        <f t="shared" si="3"/>
        <v>0</v>
      </c>
      <c r="Y26" s="679"/>
      <c r="Z26" s="682"/>
      <c r="AA26" s="682"/>
      <c r="AB26" s="682"/>
      <c r="AC26" s="685"/>
    </row>
    <row r="27" spans="1:29" ht="18.75" x14ac:dyDescent="0.25">
      <c r="A27" s="76"/>
      <c r="B27" s="675"/>
      <c r="C27" s="670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9"/>
      <c r="R27" s="79"/>
      <c r="S27" s="79"/>
      <c r="T27" s="80"/>
      <c r="U27" s="87">
        <f t="shared" si="0"/>
        <v>0</v>
      </c>
      <c r="V27" s="82">
        <f t="shared" si="1"/>
        <v>0</v>
      </c>
      <c r="W27" s="82">
        <f t="shared" si="2"/>
        <v>0</v>
      </c>
      <c r="X27" s="83">
        <f t="shared" si="3"/>
        <v>0</v>
      </c>
      <c r="Y27" s="679"/>
      <c r="Z27" s="682"/>
      <c r="AA27" s="682"/>
      <c r="AB27" s="682"/>
      <c r="AC27" s="685"/>
    </row>
    <row r="28" spans="1:29" ht="18.75" x14ac:dyDescent="0.25">
      <c r="A28" s="76"/>
      <c r="B28" s="675"/>
      <c r="C28" s="670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85"/>
      <c r="S28" s="85"/>
      <c r="T28" s="86"/>
      <c r="U28" s="87">
        <f t="shared" si="0"/>
        <v>0</v>
      </c>
      <c r="V28" s="82">
        <f t="shared" si="1"/>
        <v>0</v>
      </c>
      <c r="W28" s="82">
        <f t="shared" si="2"/>
        <v>0</v>
      </c>
      <c r="X28" s="83">
        <f t="shared" si="3"/>
        <v>0</v>
      </c>
      <c r="Y28" s="679"/>
      <c r="Z28" s="682"/>
      <c r="AA28" s="682"/>
      <c r="AB28" s="682"/>
      <c r="AC28" s="685"/>
    </row>
    <row r="29" spans="1:29" ht="18.75" x14ac:dyDescent="0.25">
      <c r="A29" s="76"/>
      <c r="B29" s="675"/>
      <c r="C29" s="670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9"/>
      <c r="R29" s="79"/>
      <c r="S29" s="79"/>
      <c r="T29" s="80"/>
      <c r="U29" s="87">
        <f t="shared" si="0"/>
        <v>0</v>
      </c>
      <c r="V29" s="82">
        <f t="shared" si="1"/>
        <v>0</v>
      </c>
      <c r="W29" s="82">
        <f t="shared" si="2"/>
        <v>0</v>
      </c>
      <c r="X29" s="83">
        <f t="shared" si="3"/>
        <v>0</v>
      </c>
      <c r="Y29" s="679"/>
      <c r="Z29" s="682"/>
      <c r="AA29" s="682"/>
      <c r="AB29" s="682"/>
      <c r="AC29" s="685"/>
    </row>
    <row r="30" spans="1:29" ht="18.75" x14ac:dyDescent="0.25">
      <c r="A30" s="76"/>
      <c r="B30" s="675"/>
      <c r="C30" s="67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5"/>
      <c r="S30" s="85"/>
      <c r="T30" s="86"/>
      <c r="U30" s="87">
        <f t="shared" si="0"/>
        <v>0</v>
      </c>
      <c r="V30" s="82">
        <f t="shared" si="1"/>
        <v>0</v>
      </c>
      <c r="W30" s="82">
        <f t="shared" si="2"/>
        <v>0</v>
      </c>
      <c r="X30" s="83">
        <f t="shared" si="3"/>
        <v>0</v>
      </c>
      <c r="Y30" s="679"/>
      <c r="Z30" s="682"/>
      <c r="AA30" s="682"/>
      <c r="AB30" s="682"/>
      <c r="AC30" s="685"/>
    </row>
    <row r="31" spans="1:29" ht="19.5" thickBot="1" x14ac:dyDescent="0.3">
      <c r="A31" s="88"/>
      <c r="B31" s="676"/>
      <c r="C31" s="670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/>
      <c r="R31" s="90"/>
      <c r="S31" s="90"/>
      <c r="T31" s="91"/>
      <c r="U31" s="92">
        <f t="shared" si="0"/>
        <v>0</v>
      </c>
      <c r="V31" s="93">
        <f t="shared" si="1"/>
        <v>0</v>
      </c>
      <c r="W31" s="93">
        <f t="shared" si="2"/>
        <v>0</v>
      </c>
      <c r="X31" s="94">
        <f t="shared" si="3"/>
        <v>0</v>
      </c>
      <c r="Y31" s="680"/>
      <c r="Z31" s="683"/>
      <c r="AA31" s="683"/>
      <c r="AB31" s="683"/>
      <c r="AC31" s="686"/>
    </row>
    <row r="32" spans="1:29" ht="18.75" x14ac:dyDescent="0.25">
      <c r="A32" s="688">
        <v>2</v>
      </c>
      <c r="B32" s="674" t="s">
        <v>54</v>
      </c>
      <c r="C32" s="95"/>
      <c r="D32" s="69" t="s">
        <v>207</v>
      </c>
      <c r="E32" s="70"/>
      <c r="F32" s="70"/>
      <c r="G32" s="70"/>
      <c r="H32" s="70"/>
      <c r="I32" s="70"/>
      <c r="J32" s="70"/>
      <c r="K32" s="70">
        <v>62.2</v>
      </c>
      <c r="L32" s="70">
        <v>42.1</v>
      </c>
      <c r="M32" s="70">
        <v>15.7</v>
      </c>
      <c r="N32" s="70">
        <v>17.399999999999999</v>
      </c>
      <c r="O32" s="70">
        <v>5.2</v>
      </c>
      <c r="P32" s="70">
        <v>5.7</v>
      </c>
      <c r="Q32" s="71">
        <v>220</v>
      </c>
      <c r="R32" s="71">
        <v>220</v>
      </c>
      <c r="S32" s="71">
        <v>220</v>
      </c>
      <c r="T32" s="72">
        <v>220</v>
      </c>
      <c r="U32" s="73">
        <f t="shared" si="0"/>
        <v>0</v>
      </c>
      <c r="V32" s="96">
        <f t="shared" si="1"/>
        <v>0</v>
      </c>
      <c r="W32" s="96">
        <f t="shared" si="2"/>
        <v>40.000000000000007</v>
      </c>
      <c r="X32" s="97">
        <f t="shared" si="3"/>
        <v>9.4333333333333318</v>
      </c>
      <c r="Y32" s="678">
        <f>SUM(U32:U51)</f>
        <v>0</v>
      </c>
      <c r="Z32" s="681">
        <f>SUM(V32:V51)</f>
        <v>0</v>
      </c>
      <c r="AA32" s="681">
        <f>SUM(W32:W51)</f>
        <v>134.16666666666669</v>
      </c>
      <c r="AB32" s="681">
        <f>SUM(X32:X51)</f>
        <v>113.53333333333333</v>
      </c>
      <c r="AC32" s="684">
        <f>MAX(Y32:AB51)</f>
        <v>134.16666666666669</v>
      </c>
    </row>
    <row r="33" spans="1:29" ht="18.75" x14ac:dyDescent="0.25">
      <c r="A33" s="689"/>
      <c r="B33" s="675"/>
      <c r="C33" s="95"/>
      <c r="D33" s="77" t="s">
        <v>208</v>
      </c>
      <c r="E33" s="78"/>
      <c r="F33" s="78"/>
      <c r="G33" s="78"/>
      <c r="H33" s="78"/>
      <c r="I33" s="78"/>
      <c r="J33" s="78"/>
      <c r="K33" s="78">
        <v>35</v>
      </c>
      <c r="L33" s="78">
        <v>29.9</v>
      </c>
      <c r="M33" s="78">
        <v>67.900000000000006</v>
      </c>
      <c r="N33" s="78">
        <v>65.8</v>
      </c>
      <c r="O33" s="78">
        <v>28</v>
      </c>
      <c r="P33" s="78">
        <v>53</v>
      </c>
      <c r="Q33" s="79">
        <v>220</v>
      </c>
      <c r="R33" s="79">
        <v>220</v>
      </c>
      <c r="S33" s="79">
        <v>220</v>
      </c>
      <c r="T33" s="80">
        <v>220</v>
      </c>
      <c r="U33" s="87">
        <f t="shared" si="0"/>
        <v>0</v>
      </c>
      <c r="V33" s="82">
        <f t="shared" si="1"/>
        <v>0</v>
      </c>
      <c r="W33" s="82">
        <f t="shared" si="2"/>
        <v>44.266666666666673</v>
      </c>
      <c r="X33" s="83">
        <f t="shared" si="3"/>
        <v>48.933333333333337</v>
      </c>
      <c r="Y33" s="679"/>
      <c r="Z33" s="682"/>
      <c r="AA33" s="682"/>
      <c r="AB33" s="682"/>
      <c r="AC33" s="685"/>
    </row>
    <row r="34" spans="1:29" ht="18.75" x14ac:dyDescent="0.25">
      <c r="A34" s="689"/>
      <c r="B34" s="675"/>
      <c r="C34" s="95"/>
      <c r="D34" s="84" t="s">
        <v>209</v>
      </c>
      <c r="E34" s="84"/>
      <c r="F34" s="84"/>
      <c r="G34" s="84"/>
      <c r="H34" s="84"/>
      <c r="I34" s="84"/>
      <c r="J34" s="84"/>
      <c r="K34" s="84">
        <v>40.799999999999997</v>
      </c>
      <c r="L34" s="84">
        <v>27.8</v>
      </c>
      <c r="M34" s="84">
        <v>13.4</v>
      </c>
      <c r="N34" s="84">
        <v>47.8</v>
      </c>
      <c r="O34" s="84">
        <v>52.8</v>
      </c>
      <c r="P34" s="84">
        <v>21.4</v>
      </c>
      <c r="Q34" s="85">
        <v>220</v>
      </c>
      <c r="R34" s="85">
        <v>220</v>
      </c>
      <c r="S34" s="85">
        <v>220</v>
      </c>
      <c r="T34" s="86">
        <v>220</v>
      </c>
      <c r="U34" s="87">
        <f t="shared" si="0"/>
        <v>0</v>
      </c>
      <c r="V34" s="82">
        <f t="shared" si="1"/>
        <v>0</v>
      </c>
      <c r="W34" s="82">
        <f t="shared" si="2"/>
        <v>27.333333333333332</v>
      </c>
      <c r="X34" s="83">
        <f t="shared" si="3"/>
        <v>40.666666666666664</v>
      </c>
      <c r="Y34" s="679"/>
      <c r="Z34" s="682"/>
      <c r="AA34" s="682"/>
      <c r="AB34" s="682"/>
      <c r="AC34" s="685"/>
    </row>
    <row r="35" spans="1:29" ht="18.75" x14ac:dyDescent="0.25">
      <c r="A35" s="689"/>
      <c r="B35" s="675"/>
      <c r="C35" s="95"/>
      <c r="D35" s="77" t="s">
        <v>210</v>
      </c>
      <c r="E35" s="77"/>
      <c r="F35" s="77"/>
      <c r="G35" s="77"/>
      <c r="H35" s="77"/>
      <c r="I35" s="77"/>
      <c r="J35" s="77"/>
      <c r="K35" s="77">
        <v>21.5</v>
      </c>
      <c r="L35" s="77">
        <v>27.5</v>
      </c>
      <c r="M35" s="77">
        <v>18.7</v>
      </c>
      <c r="N35" s="77">
        <v>18.2</v>
      </c>
      <c r="O35" s="77">
        <v>19.399999999999999</v>
      </c>
      <c r="P35" s="77">
        <v>5.9</v>
      </c>
      <c r="Q35" s="79">
        <v>220</v>
      </c>
      <c r="R35" s="79">
        <v>220</v>
      </c>
      <c r="S35" s="79">
        <v>220</v>
      </c>
      <c r="T35" s="80">
        <v>220</v>
      </c>
      <c r="U35" s="87">
        <f t="shared" si="0"/>
        <v>0</v>
      </c>
      <c r="V35" s="82">
        <f t="shared" si="1"/>
        <v>0</v>
      </c>
      <c r="W35" s="82">
        <f t="shared" si="2"/>
        <v>22.566666666666666</v>
      </c>
      <c r="X35" s="83">
        <f t="shared" si="3"/>
        <v>14.499999999999998</v>
      </c>
      <c r="Y35" s="679"/>
      <c r="Z35" s="682"/>
      <c r="AA35" s="682"/>
      <c r="AB35" s="682"/>
      <c r="AC35" s="685"/>
    </row>
    <row r="36" spans="1:29" ht="18.75" x14ac:dyDescent="0.25">
      <c r="A36" s="689"/>
      <c r="B36" s="675"/>
      <c r="C36" s="9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  <c r="R36" s="85"/>
      <c r="S36" s="85"/>
      <c r="T36" s="86"/>
      <c r="U36" s="87">
        <f t="shared" si="0"/>
        <v>0</v>
      </c>
      <c r="V36" s="82">
        <f t="shared" si="1"/>
        <v>0</v>
      </c>
      <c r="W36" s="82">
        <f t="shared" si="2"/>
        <v>0</v>
      </c>
      <c r="X36" s="83">
        <f t="shared" si="3"/>
        <v>0</v>
      </c>
      <c r="Y36" s="679"/>
      <c r="Z36" s="682"/>
      <c r="AA36" s="682"/>
      <c r="AB36" s="682"/>
      <c r="AC36" s="685"/>
    </row>
    <row r="37" spans="1:29" ht="18.75" x14ac:dyDescent="0.25">
      <c r="A37" s="689"/>
      <c r="B37" s="675"/>
      <c r="C37" s="95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9"/>
      <c r="R37" s="79"/>
      <c r="S37" s="79"/>
      <c r="T37" s="80"/>
      <c r="U37" s="87">
        <f t="shared" si="0"/>
        <v>0</v>
      </c>
      <c r="V37" s="82">
        <f t="shared" si="1"/>
        <v>0</v>
      </c>
      <c r="W37" s="82">
        <f t="shared" si="2"/>
        <v>0</v>
      </c>
      <c r="X37" s="83">
        <f t="shared" si="3"/>
        <v>0</v>
      </c>
      <c r="Y37" s="679"/>
      <c r="Z37" s="682"/>
      <c r="AA37" s="682"/>
      <c r="AB37" s="682"/>
      <c r="AC37" s="685"/>
    </row>
    <row r="38" spans="1:29" ht="18.75" x14ac:dyDescent="0.25">
      <c r="A38" s="689"/>
      <c r="B38" s="675"/>
      <c r="C38" s="95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5"/>
      <c r="R38" s="85"/>
      <c r="S38" s="85"/>
      <c r="T38" s="86"/>
      <c r="U38" s="87">
        <f t="shared" si="0"/>
        <v>0</v>
      </c>
      <c r="V38" s="82">
        <f t="shared" si="1"/>
        <v>0</v>
      </c>
      <c r="W38" s="82">
        <f t="shared" si="2"/>
        <v>0</v>
      </c>
      <c r="X38" s="83">
        <f t="shared" si="3"/>
        <v>0</v>
      </c>
      <c r="Y38" s="679"/>
      <c r="Z38" s="682"/>
      <c r="AA38" s="682"/>
      <c r="AB38" s="682"/>
      <c r="AC38" s="685"/>
    </row>
    <row r="39" spans="1:29" ht="18.75" x14ac:dyDescent="0.25">
      <c r="A39" s="689"/>
      <c r="B39" s="675"/>
      <c r="C39" s="95" t="s">
        <v>30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9"/>
      <c r="R39" s="79"/>
      <c r="S39" s="79"/>
      <c r="T39" s="80"/>
      <c r="U39" s="87">
        <f t="shared" si="0"/>
        <v>0</v>
      </c>
      <c r="V39" s="82">
        <f t="shared" si="1"/>
        <v>0</v>
      </c>
      <c r="W39" s="82">
        <f t="shared" si="2"/>
        <v>0</v>
      </c>
      <c r="X39" s="83">
        <f t="shared" si="3"/>
        <v>0</v>
      </c>
      <c r="Y39" s="679"/>
      <c r="Z39" s="682"/>
      <c r="AA39" s="682"/>
      <c r="AB39" s="682"/>
      <c r="AC39" s="685"/>
    </row>
    <row r="40" spans="1:29" ht="18.75" x14ac:dyDescent="0.25">
      <c r="A40" s="689"/>
      <c r="B40" s="675"/>
      <c r="C40" s="95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5"/>
      <c r="R40" s="85"/>
      <c r="S40" s="85"/>
      <c r="T40" s="86"/>
      <c r="U40" s="87">
        <f t="shared" si="0"/>
        <v>0</v>
      </c>
      <c r="V40" s="82">
        <f t="shared" si="1"/>
        <v>0</v>
      </c>
      <c r="W40" s="82">
        <f t="shared" si="2"/>
        <v>0</v>
      </c>
      <c r="X40" s="83">
        <f t="shared" si="3"/>
        <v>0</v>
      </c>
      <c r="Y40" s="679"/>
      <c r="Z40" s="682"/>
      <c r="AA40" s="682"/>
      <c r="AB40" s="682"/>
      <c r="AC40" s="685"/>
    </row>
    <row r="41" spans="1:29" ht="18.75" x14ac:dyDescent="0.25">
      <c r="A41" s="689"/>
      <c r="B41" s="675"/>
      <c r="C41" s="9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9"/>
      <c r="R41" s="79"/>
      <c r="S41" s="79"/>
      <c r="T41" s="80"/>
      <c r="U41" s="87">
        <f t="shared" si="0"/>
        <v>0</v>
      </c>
      <c r="V41" s="82">
        <f t="shared" si="1"/>
        <v>0</v>
      </c>
      <c r="W41" s="82">
        <f t="shared" si="2"/>
        <v>0</v>
      </c>
      <c r="X41" s="83">
        <f t="shared" si="3"/>
        <v>0</v>
      </c>
      <c r="Y41" s="679"/>
      <c r="Z41" s="682"/>
      <c r="AA41" s="682"/>
      <c r="AB41" s="682"/>
      <c r="AC41" s="685"/>
    </row>
    <row r="42" spans="1:29" ht="18.75" x14ac:dyDescent="0.25">
      <c r="A42" s="689"/>
      <c r="B42" s="675"/>
      <c r="C42" s="95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  <c r="R42" s="85"/>
      <c r="S42" s="85"/>
      <c r="T42" s="86"/>
      <c r="U42" s="87">
        <f t="shared" si="0"/>
        <v>0</v>
      </c>
      <c r="V42" s="82">
        <f t="shared" si="1"/>
        <v>0</v>
      </c>
      <c r="W42" s="82">
        <f t="shared" si="2"/>
        <v>0</v>
      </c>
      <c r="X42" s="83">
        <f t="shared" si="3"/>
        <v>0</v>
      </c>
      <c r="Y42" s="679"/>
      <c r="Z42" s="682"/>
      <c r="AA42" s="682"/>
      <c r="AB42" s="682"/>
      <c r="AC42" s="685"/>
    </row>
    <row r="43" spans="1:29" ht="18.75" x14ac:dyDescent="0.25">
      <c r="A43" s="689"/>
      <c r="B43" s="675"/>
      <c r="C43" s="95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9"/>
      <c r="R43" s="79"/>
      <c r="S43" s="79"/>
      <c r="T43" s="80"/>
      <c r="U43" s="87">
        <f t="shared" si="0"/>
        <v>0</v>
      </c>
      <c r="V43" s="82">
        <f t="shared" si="1"/>
        <v>0</v>
      </c>
      <c r="W43" s="82">
        <f t="shared" si="2"/>
        <v>0</v>
      </c>
      <c r="X43" s="83">
        <f t="shared" si="3"/>
        <v>0</v>
      </c>
      <c r="Y43" s="679"/>
      <c r="Z43" s="682"/>
      <c r="AA43" s="682"/>
      <c r="AB43" s="682"/>
      <c r="AC43" s="685"/>
    </row>
    <row r="44" spans="1:29" ht="18.75" x14ac:dyDescent="0.25">
      <c r="A44" s="689"/>
      <c r="B44" s="675"/>
      <c r="C44" s="95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85"/>
      <c r="S44" s="85"/>
      <c r="T44" s="86"/>
      <c r="U44" s="87">
        <f t="shared" si="0"/>
        <v>0</v>
      </c>
      <c r="V44" s="82">
        <f t="shared" si="1"/>
        <v>0</v>
      </c>
      <c r="W44" s="82">
        <f t="shared" si="2"/>
        <v>0</v>
      </c>
      <c r="X44" s="83">
        <f t="shared" si="3"/>
        <v>0</v>
      </c>
      <c r="Y44" s="679"/>
      <c r="Z44" s="682"/>
      <c r="AA44" s="682"/>
      <c r="AB44" s="682"/>
      <c r="AC44" s="685"/>
    </row>
    <row r="45" spans="1:29" ht="18.75" x14ac:dyDescent="0.25">
      <c r="A45" s="689"/>
      <c r="B45" s="675"/>
      <c r="C45" s="95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9"/>
      <c r="R45" s="79"/>
      <c r="S45" s="79"/>
      <c r="T45" s="80"/>
      <c r="U45" s="87">
        <f t="shared" si="0"/>
        <v>0</v>
      </c>
      <c r="V45" s="82">
        <f t="shared" si="1"/>
        <v>0</v>
      </c>
      <c r="W45" s="82">
        <f t="shared" si="2"/>
        <v>0</v>
      </c>
      <c r="X45" s="83">
        <f t="shared" si="3"/>
        <v>0</v>
      </c>
      <c r="Y45" s="679"/>
      <c r="Z45" s="682"/>
      <c r="AA45" s="682"/>
      <c r="AB45" s="682"/>
      <c r="AC45" s="685"/>
    </row>
    <row r="46" spans="1:29" ht="18.75" x14ac:dyDescent="0.25">
      <c r="A46" s="689"/>
      <c r="B46" s="675"/>
      <c r="C46" s="95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5"/>
      <c r="R46" s="85"/>
      <c r="S46" s="85"/>
      <c r="T46" s="86"/>
      <c r="U46" s="87">
        <f t="shared" si="0"/>
        <v>0</v>
      </c>
      <c r="V46" s="82">
        <f t="shared" si="1"/>
        <v>0</v>
      </c>
      <c r="W46" s="82">
        <f t="shared" si="2"/>
        <v>0</v>
      </c>
      <c r="X46" s="83">
        <f t="shared" si="3"/>
        <v>0</v>
      </c>
      <c r="Y46" s="679"/>
      <c r="Z46" s="682"/>
      <c r="AA46" s="682"/>
      <c r="AB46" s="682"/>
      <c r="AC46" s="685"/>
    </row>
    <row r="47" spans="1:29" ht="18.75" x14ac:dyDescent="0.25">
      <c r="A47" s="689"/>
      <c r="B47" s="675"/>
      <c r="C47" s="95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9"/>
      <c r="R47" s="79"/>
      <c r="S47" s="79"/>
      <c r="T47" s="80"/>
      <c r="U47" s="87">
        <f t="shared" si="0"/>
        <v>0</v>
      </c>
      <c r="V47" s="82">
        <f t="shared" si="1"/>
        <v>0</v>
      </c>
      <c r="W47" s="82">
        <f t="shared" si="2"/>
        <v>0</v>
      </c>
      <c r="X47" s="83">
        <f t="shared" si="3"/>
        <v>0</v>
      </c>
      <c r="Y47" s="679"/>
      <c r="Z47" s="682"/>
      <c r="AA47" s="682"/>
      <c r="AB47" s="682"/>
      <c r="AC47" s="685"/>
    </row>
    <row r="48" spans="1:29" ht="18.75" x14ac:dyDescent="0.25">
      <c r="A48" s="689"/>
      <c r="B48" s="675"/>
      <c r="C48" s="95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85"/>
      <c r="S48" s="85"/>
      <c r="T48" s="86"/>
      <c r="U48" s="87">
        <f t="shared" si="0"/>
        <v>0</v>
      </c>
      <c r="V48" s="82">
        <f t="shared" si="1"/>
        <v>0</v>
      </c>
      <c r="W48" s="82">
        <f t="shared" si="2"/>
        <v>0</v>
      </c>
      <c r="X48" s="83">
        <f t="shared" si="3"/>
        <v>0</v>
      </c>
      <c r="Y48" s="679"/>
      <c r="Z48" s="682"/>
      <c r="AA48" s="682"/>
      <c r="AB48" s="682"/>
      <c r="AC48" s="685"/>
    </row>
    <row r="49" spans="1:29" ht="18.75" x14ac:dyDescent="0.25">
      <c r="A49" s="689"/>
      <c r="B49" s="675"/>
      <c r="C49" s="95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9"/>
      <c r="R49" s="79"/>
      <c r="S49" s="79"/>
      <c r="T49" s="80"/>
      <c r="U49" s="87">
        <f t="shared" si="0"/>
        <v>0</v>
      </c>
      <c r="V49" s="82">
        <f t="shared" si="1"/>
        <v>0</v>
      </c>
      <c r="W49" s="82">
        <f t="shared" si="2"/>
        <v>0</v>
      </c>
      <c r="X49" s="83">
        <f t="shared" si="3"/>
        <v>0</v>
      </c>
      <c r="Y49" s="679"/>
      <c r="Z49" s="682"/>
      <c r="AA49" s="682"/>
      <c r="AB49" s="682"/>
      <c r="AC49" s="685"/>
    </row>
    <row r="50" spans="1:29" ht="18.75" x14ac:dyDescent="0.25">
      <c r="A50" s="689"/>
      <c r="B50" s="675"/>
      <c r="C50" s="95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85"/>
      <c r="S50" s="85"/>
      <c r="T50" s="86"/>
      <c r="U50" s="87">
        <f t="shared" si="0"/>
        <v>0</v>
      </c>
      <c r="V50" s="82">
        <f t="shared" si="1"/>
        <v>0</v>
      </c>
      <c r="W50" s="82">
        <f t="shared" si="2"/>
        <v>0</v>
      </c>
      <c r="X50" s="83">
        <f t="shared" si="3"/>
        <v>0</v>
      </c>
      <c r="Y50" s="679"/>
      <c r="Z50" s="682"/>
      <c r="AA50" s="682"/>
      <c r="AB50" s="682"/>
      <c r="AC50" s="685"/>
    </row>
    <row r="51" spans="1:29" ht="19.5" thickBot="1" x14ac:dyDescent="0.3">
      <c r="A51" s="690"/>
      <c r="B51" s="676"/>
      <c r="C51" s="9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  <c r="R51" s="90"/>
      <c r="S51" s="90"/>
      <c r="T51" s="91"/>
      <c r="U51" s="92">
        <f t="shared" si="0"/>
        <v>0</v>
      </c>
      <c r="V51" s="93">
        <f t="shared" si="1"/>
        <v>0</v>
      </c>
      <c r="W51" s="93">
        <f t="shared" si="2"/>
        <v>0</v>
      </c>
      <c r="X51" s="94">
        <f t="shared" si="3"/>
        <v>0</v>
      </c>
      <c r="Y51" s="680"/>
      <c r="Z51" s="683"/>
      <c r="AA51" s="683"/>
      <c r="AB51" s="683"/>
      <c r="AC51" s="686"/>
    </row>
    <row r="52" spans="1:29" ht="18.75" x14ac:dyDescent="0.25">
      <c r="A52" s="694">
        <v>3</v>
      </c>
      <c r="B52" s="697"/>
      <c r="C52" s="99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3"/>
      <c r="U52" s="104">
        <f t="shared" si="0"/>
        <v>0</v>
      </c>
      <c r="V52" s="105">
        <f t="shared" si="1"/>
        <v>0</v>
      </c>
      <c r="W52" s="105">
        <f t="shared" si="2"/>
        <v>0</v>
      </c>
      <c r="X52" s="106">
        <f t="shared" si="3"/>
        <v>0</v>
      </c>
      <c r="Y52" s="700">
        <f>SUM(U52:U71)</f>
        <v>0</v>
      </c>
      <c r="Z52" s="703">
        <f>SUM(V52:V71)</f>
        <v>0</v>
      </c>
      <c r="AA52" s="703">
        <f>SUM(W52:W71)</f>
        <v>0</v>
      </c>
      <c r="AB52" s="703">
        <f>SUM(X52:X71)</f>
        <v>0</v>
      </c>
      <c r="AC52" s="691">
        <f>MAX(Y52:AB71)</f>
        <v>0</v>
      </c>
    </row>
    <row r="53" spans="1:29" ht="18.75" x14ac:dyDescent="0.25">
      <c r="A53" s="695"/>
      <c r="B53" s="698"/>
      <c r="C53" s="107"/>
      <c r="D53" s="10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10"/>
      <c r="S53" s="110"/>
      <c r="T53" s="111"/>
      <c r="U53" s="112">
        <f t="shared" si="0"/>
        <v>0</v>
      </c>
      <c r="V53" s="113">
        <f t="shared" si="1"/>
        <v>0</v>
      </c>
      <c r="W53" s="113">
        <f t="shared" si="2"/>
        <v>0</v>
      </c>
      <c r="X53" s="114">
        <f t="shared" si="3"/>
        <v>0</v>
      </c>
      <c r="Y53" s="701"/>
      <c r="Z53" s="704"/>
      <c r="AA53" s="704"/>
      <c r="AB53" s="704"/>
      <c r="AC53" s="692"/>
    </row>
    <row r="54" spans="1:29" ht="18.75" x14ac:dyDescent="0.25">
      <c r="A54" s="695"/>
      <c r="B54" s="698"/>
      <c r="C54" s="10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6"/>
      <c r="R54" s="116"/>
      <c r="S54" s="116"/>
      <c r="T54" s="117"/>
      <c r="U54" s="112">
        <f t="shared" si="0"/>
        <v>0</v>
      </c>
      <c r="V54" s="113">
        <f t="shared" si="1"/>
        <v>0</v>
      </c>
      <c r="W54" s="113">
        <f t="shared" si="2"/>
        <v>0</v>
      </c>
      <c r="X54" s="114">
        <f t="shared" si="3"/>
        <v>0</v>
      </c>
      <c r="Y54" s="701"/>
      <c r="Z54" s="704"/>
      <c r="AA54" s="704"/>
      <c r="AB54" s="704"/>
      <c r="AC54" s="692"/>
    </row>
    <row r="55" spans="1:29" ht="18.75" x14ac:dyDescent="0.25">
      <c r="A55" s="695"/>
      <c r="B55" s="698"/>
      <c r="C55" s="107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10"/>
      <c r="R55" s="110"/>
      <c r="S55" s="110"/>
      <c r="T55" s="111"/>
      <c r="U55" s="112">
        <f t="shared" si="0"/>
        <v>0</v>
      </c>
      <c r="V55" s="113">
        <f t="shared" si="1"/>
        <v>0</v>
      </c>
      <c r="W55" s="113">
        <f t="shared" si="2"/>
        <v>0</v>
      </c>
      <c r="X55" s="114">
        <f t="shared" si="3"/>
        <v>0</v>
      </c>
      <c r="Y55" s="701"/>
      <c r="Z55" s="704"/>
      <c r="AA55" s="704"/>
      <c r="AB55" s="704"/>
      <c r="AC55" s="692"/>
    </row>
    <row r="56" spans="1:29" ht="18.75" x14ac:dyDescent="0.25">
      <c r="A56" s="695"/>
      <c r="B56" s="698"/>
      <c r="C56" s="107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6"/>
      <c r="R56" s="116"/>
      <c r="S56" s="116"/>
      <c r="T56" s="117"/>
      <c r="U56" s="112">
        <f t="shared" si="0"/>
        <v>0</v>
      </c>
      <c r="V56" s="113">
        <f t="shared" si="1"/>
        <v>0</v>
      </c>
      <c r="W56" s="113">
        <f t="shared" si="2"/>
        <v>0</v>
      </c>
      <c r="X56" s="114">
        <f t="shared" si="3"/>
        <v>0</v>
      </c>
      <c r="Y56" s="701"/>
      <c r="Z56" s="704"/>
      <c r="AA56" s="704"/>
      <c r="AB56" s="704"/>
      <c r="AC56" s="692"/>
    </row>
    <row r="57" spans="1:29" ht="18.75" x14ac:dyDescent="0.25">
      <c r="A57" s="695"/>
      <c r="B57" s="698"/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10"/>
      <c r="R57" s="110"/>
      <c r="S57" s="110"/>
      <c r="T57" s="111"/>
      <c r="U57" s="112">
        <f t="shared" si="0"/>
        <v>0</v>
      </c>
      <c r="V57" s="113">
        <f t="shared" si="1"/>
        <v>0</v>
      </c>
      <c r="W57" s="113">
        <f t="shared" si="2"/>
        <v>0</v>
      </c>
      <c r="X57" s="114">
        <f t="shared" si="3"/>
        <v>0</v>
      </c>
      <c r="Y57" s="701"/>
      <c r="Z57" s="704"/>
      <c r="AA57" s="704"/>
      <c r="AB57" s="704"/>
      <c r="AC57" s="692"/>
    </row>
    <row r="58" spans="1:29" ht="18.75" x14ac:dyDescent="0.25">
      <c r="A58" s="695"/>
      <c r="B58" s="698"/>
      <c r="C58" s="107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6"/>
      <c r="R58" s="116"/>
      <c r="S58" s="116"/>
      <c r="T58" s="117"/>
      <c r="U58" s="112">
        <f t="shared" si="0"/>
        <v>0</v>
      </c>
      <c r="V58" s="113">
        <f t="shared" si="1"/>
        <v>0</v>
      </c>
      <c r="W58" s="113">
        <f t="shared" si="2"/>
        <v>0</v>
      </c>
      <c r="X58" s="114">
        <f t="shared" si="3"/>
        <v>0</v>
      </c>
      <c r="Y58" s="701"/>
      <c r="Z58" s="704"/>
      <c r="AA58" s="704"/>
      <c r="AB58" s="704"/>
      <c r="AC58" s="692"/>
    </row>
    <row r="59" spans="1:29" ht="18.75" x14ac:dyDescent="0.25">
      <c r="A59" s="695"/>
      <c r="B59" s="698"/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10"/>
      <c r="R59" s="110"/>
      <c r="S59" s="110"/>
      <c r="T59" s="111"/>
      <c r="U59" s="112">
        <f t="shared" si="0"/>
        <v>0</v>
      </c>
      <c r="V59" s="113">
        <f t="shared" si="1"/>
        <v>0</v>
      </c>
      <c r="W59" s="113">
        <f t="shared" si="2"/>
        <v>0</v>
      </c>
      <c r="X59" s="114">
        <f t="shared" si="3"/>
        <v>0</v>
      </c>
      <c r="Y59" s="701"/>
      <c r="Z59" s="704"/>
      <c r="AA59" s="704"/>
      <c r="AB59" s="704"/>
      <c r="AC59" s="692"/>
    </row>
    <row r="60" spans="1:29" ht="18.75" x14ac:dyDescent="0.25">
      <c r="A60" s="695"/>
      <c r="B60" s="698"/>
      <c r="C60" s="107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6"/>
      <c r="R60" s="116"/>
      <c r="S60" s="116"/>
      <c r="T60" s="117"/>
      <c r="U60" s="112">
        <f t="shared" si="0"/>
        <v>0</v>
      </c>
      <c r="V60" s="113">
        <f t="shared" si="1"/>
        <v>0</v>
      </c>
      <c r="W60" s="113">
        <f t="shared" si="2"/>
        <v>0</v>
      </c>
      <c r="X60" s="114">
        <f t="shared" si="3"/>
        <v>0</v>
      </c>
      <c r="Y60" s="701"/>
      <c r="Z60" s="704"/>
      <c r="AA60" s="704"/>
      <c r="AB60" s="704"/>
      <c r="AC60" s="692"/>
    </row>
    <row r="61" spans="1:29" ht="18.75" x14ac:dyDescent="0.25">
      <c r="A61" s="695"/>
      <c r="B61" s="698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10"/>
      <c r="R61" s="110"/>
      <c r="S61" s="110"/>
      <c r="T61" s="111"/>
      <c r="U61" s="112">
        <f t="shared" si="0"/>
        <v>0</v>
      </c>
      <c r="V61" s="113">
        <f t="shared" si="1"/>
        <v>0</v>
      </c>
      <c r="W61" s="113">
        <f t="shared" si="2"/>
        <v>0</v>
      </c>
      <c r="X61" s="114">
        <f t="shared" si="3"/>
        <v>0</v>
      </c>
      <c r="Y61" s="701"/>
      <c r="Z61" s="704"/>
      <c r="AA61" s="704"/>
      <c r="AB61" s="704"/>
      <c r="AC61" s="692"/>
    </row>
    <row r="62" spans="1:29" ht="18.75" x14ac:dyDescent="0.25">
      <c r="A62" s="695"/>
      <c r="B62" s="698"/>
      <c r="C62" s="107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6"/>
      <c r="R62" s="116"/>
      <c r="S62" s="116"/>
      <c r="T62" s="117"/>
      <c r="U62" s="112">
        <f t="shared" si="0"/>
        <v>0</v>
      </c>
      <c r="V62" s="113">
        <f t="shared" si="1"/>
        <v>0</v>
      </c>
      <c r="W62" s="113">
        <f t="shared" si="2"/>
        <v>0</v>
      </c>
      <c r="X62" s="114">
        <f t="shared" si="3"/>
        <v>0</v>
      </c>
      <c r="Y62" s="701"/>
      <c r="Z62" s="704"/>
      <c r="AA62" s="704"/>
      <c r="AB62" s="704"/>
      <c r="AC62" s="692"/>
    </row>
    <row r="63" spans="1:29" ht="18.75" x14ac:dyDescent="0.25">
      <c r="A63" s="695"/>
      <c r="B63" s="698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10"/>
      <c r="R63" s="110"/>
      <c r="S63" s="110"/>
      <c r="T63" s="111"/>
      <c r="U63" s="112">
        <f t="shared" si="0"/>
        <v>0</v>
      </c>
      <c r="V63" s="113">
        <f t="shared" si="1"/>
        <v>0</v>
      </c>
      <c r="W63" s="113">
        <f t="shared" si="2"/>
        <v>0</v>
      </c>
      <c r="X63" s="114">
        <f t="shared" si="3"/>
        <v>0</v>
      </c>
      <c r="Y63" s="701"/>
      <c r="Z63" s="704"/>
      <c r="AA63" s="704"/>
      <c r="AB63" s="704"/>
      <c r="AC63" s="692"/>
    </row>
    <row r="64" spans="1:29" ht="18.75" x14ac:dyDescent="0.25">
      <c r="A64" s="695"/>
      <c r="B64" s="698"/>
      <c r="C64" s="107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6"/>
      <c r="R64" s="116"/>
      <c r="S64" s="116"/>
      <c r="T64" s="117"/>
      <c r="U64" s="112">
        <f t="shared" si="0"/>
        <v>0</v>
      </c>
      <c r="V64" s="113">
        <f t="shared" si="1"/>
        <v>0</v>
      </c>
      <c r="W64" s="113">
        <f t="shared" si="2"/>
        <v>0</v>
      </c>
      <c r="X64" s="114">
        <f t="shared" si="3"/>
        <v>0</v>
      </c>
      <c r="Y64" s="701"/>
      <c r="Z64" s="704"/>
      <c r="AA64" s="704"/>
      <c r="AB64" s="704"/>
      <c r="AC64" s="692"/>
    </row>
    <row r="65" spans="1:29" ht="18.75" x14ac:dyDescent="0.25">
      <c r="A65" s="695"/>
      <c r="B65" s="698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10"/>
      <c r="R65" s="110"/>
      <c r="S65" s="110"/>
      <c r="T65" s="111"/>
      <c r="U65" s="112">
        <f t="shared" si="0"/>
        <v>0</v>
      </c>
      <c r="V65" s="113">
        <f t="shared" si="1"/>
        <v>0</v>
      </c>
      <c r="W65" s="113">
        <f t="shared" si="2"/>
        <v>0</v>
      </c>
      <c r="X65" s="114">
        <f t="shared" si="3"/>
        <v>0</v>
      </c>
      <c r="Y65" s="701"/>
      <c r="Z65" s="704"/>
      <c r="AA65" s="704"/>
      <c r="AB65" s="704"/>
      <c r="AC65" s="692"/>
    </row>
    <row r="66" spans="1:29" ht="18.75" x14ac:dyDescent="0.25">
      <c r="A66" s="695"/>
      <c r="B66" s="698"/>
      <c r="C66" s="10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6"/>
      <c r="R66" s="116"/>
      <c r="S66" s="116"/>
      <c r="T66" s="117"/>
      <c r="U66" s="112">
        <f t="shared" si="0"/>
        <v>0</v>
      </c>
      <c r="V66" s="113">
        <f t="shared" si="1"/>
        <v>0</v>
      </c>
      <c r="W66" s="113">
        <f t="shared" si="2"/>
        <v>0</v>
      </c>
      <c r="X66" s="114">
        <f t="shared" si="3"/>
        <v>0</v>
      </c>
      <c r="Y66" s="701"/>
      <c r="Z66" s="704"/>
      <c r="AA66" s="704"/>
      <c r="AB66" s="704"/>
      <c r="AC66" s="692"/>
    </row>
    <row r="67" spans="1:29" ht="18.75" x14ac:dyDescent="0.25">
      <c r="A67" s="695"/>
      <c r="B67" s="698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10"/>
      <c r="R67" s="110"/>
      <c r="S67" s="110"/>
      <c r="T67" s="111"/>
      <c r="U67" s="112">
        <f t="shared" si="0"/>
        <v>0</v>
      </c>
      <c r="V67" s="113">
        <f t="shared" si="1"/>
        <v>0</v>
      </c>
      <c r="W67" s="113">
        <f t="shared" si="2"/>
        <v>0</v>
      </c>
      <c r="X67" s="114">
        <f t="shared" si="3"/>
        <v>0</v>
      </c>
      <c r="Y67" s="701"/>
      <c r="Z67" s="704"/>
      <c r="AA67" s="704"/>
      <c r="AB67" s="704"/>
      <c r="AC67" s="692"/>
    </row>
    <row r="68" spans="1:29" ht="18.75" x14ac:dyDescent="0.25">
      <c r="A68" s="695"/>
      <c r="B68" s="698"/>
      <c r="C68" s="107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6"/>
      <c r="R68" s="116"/>
      <c r="S68" s="116"/>
      <c r="T68" s="117"/>
      <c r="U68" s="112">
        <f t="shared" si="0"/>
        <v>0</v>
      </c>
      <c r="V68" s="113">
        <f t="shared" si="1"/>
        <v>0</v>
      </c>
      <c r="W68" s="113">
        <f t="shared" si="2"/>
        <v>0</v>
      </c>
      <c r="X68" s="114">
        <f t="shared" si="3"/>
        <v>0</v>
      </c>
      <c r="Y68" s="701"/>
      <c r="Z68" s="704"/>
      <c r="AA68" s="704"/>
      <c r="AB68" s="704"/>
      <c r="AC68" s="692"/>
    </row>
    <row r="69" spans="1:29" ht="18.75" x14ac:dyDescent="0.25">
      <c r="A69" s="695"/>
      <c r="B69" s="698"/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10"/>
      <c r="R69" s="110"/>
      <c r="S69" s="110"/>
      <c r="T69" s="111"/>
      <c r="U69" s="112">
        <f t="shared" si="0"/>
        <v>0</v>
      </c>
      <c r="V69" s="113">
        <f t="shared" si="1"/>
        <v>0</v>
      </c>
      <c r="W69" s="113">
        <f t="shared" si="2"/>
        <v>0</v>
      </c>
      <c r="X69" s="114">
        <f t="shared" si="3"/>
        <v>0</v>
      </c>
      <c r="Y69" s="701"/>
      <c r="Z69" s="704"/>
      <c r="AA69" s="704"/>
      <c r="AB69" s="704"/>
      <c r="AC69" s="692"/>
    </row>
    <row r="70" spans="1:29" ht="18.75" x14ac:dyDescent="0.25">
      <c r="A70" s="695"/>
      <c r="B70" s="698"/>
      <c r="C70" s="107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6"/>
      <c r="R70" s="116"/>
      <c r="S70" s="116"/>
      <c r="T70" s="117"/>
      <c r="U70" s="112">
        <f t="shared" si="0"/>
        <v>0</v>
      </c>
      <c r="V70" s="113">
        <f t="shared" si="1"/>
        <v>0</v>
      </c>
      <c r="W70" s="113">
        <f t="shared" si="2"/>
        <v>0</v>
      </c>
      <c r="X70" s="114">
        <f t="shared" si="3"/>
        <v>0</v>
      </c>
      <c r="Y70" s="701"/>
      <c r="Z70" s="704"/>
      <c r="AA70" s="704"/>
      <c r="AB70" s="704"/>
      <c r="AC70" s="692"/>
    </row>
    <row r="71" spans="1:29" ht="19.5" thickBot="1" x14ac:dyDescent="0.3">
      <c r="A71" s="696"/>
      <c r="B71" s="699"/>
      <c r="C71" s="118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20"/>
      <c r="R71" s="120"/>
      <c r="S71" s="120"/>
      <c r="T71" s="121"/>
      <c r="U71" s="122">
        <f t="shared" si="0"/>
        <v>0</v>
      </c>
      <c r="V71" s="123">
        <f t="shared" si="1"/>
        <v>0</v>
      </c>
      <c r="W71" s="123">
        <f t="shared" si="2"/>
        <v>0</v>
      </c>
      <c r="X71" s="124">
        <f t="shared" si="3"/>
        <v>0</v>
      </c>
      <c r="Y71" s="702"/>
      <c r="Z71" s="705"/>
      <c r="AA71" s="705"/>
      <c r="AB71" s="705"/>
      <c r="AC71" s="693"/>
    </row>
    <row r="72" spans="1:29" ht="18.75" x14ac:dyDescent="0.25">
      <c r="A72" s="694">
        <v>4</v>
      </c>
      <c r="B72" s="697"/>
      <c r="C72" s="99"/>
      <c r="D72" s="100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2"/>
      <c r="S72" s="102"/>
      <c r="T72" s="103"/>
      <c r="U72" s="104">
        <f t="shared" si="0"/>
        <v>0</v>
      </c>
      <c r="V72" s="105">
        <f t="shared" si="1"/>
        <v>0</v>
      </c>
      <c r="W72" s="105">
        <f t="shared" si="2"/>
        <v>0</v>
      </c>
      <c r="X72" s="106">
        <f t="shared" si="3"/>
        <v>0</v>
      </c>
      <c r="Y72" s="700">
        <f>SUM(U72:U91)</f>
        <v>0</v>
      </c>
      <c r="Z72" s="703">
        <f>SUM(V72:V91)</f>
        <v>0</v>
      </c>
      <c r="AA72" s="703">
        <f>SUM(W72:W91)</f>
        <v>0</v>
      </c>
      <c r="AB72" s="703">
        <f>SUM(X72:X91)</f>
        <v>0</v>
      </c>
      <c r="AC72" s="691">
        <f>MAX(Y72:AB91)</f>
        <v>0</v>
      </c>
    </row>
    <row r="73" spans="1:29" ht="18.75" x14ac:dyDescent="0.25">
      <c r="A73" s="695"/>
      <c r="B73" s="698"/>
      <c r="C73" s="107"/>
      <c r="D73" s="10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10"/>
      <c r="S73" s="110"/>
      <c r="T73" s="111"/>
      <c r="U73" s="112">
        <f t="shared" si="0"/>
        <v>0</v>
      </c>
      <c r="V73" s="113">
        <f t="shared" si="1"/>
        <v>0</v>
      </c>
      <c r="W73" s="113">
        <f t="shared" si="2"/>
        <v>0</v>
      </c>
      <c r="X73" s="114">
        <f t="shared" si="3"/>
        <v>0</v>
      </c>
      <c r="Y73" s="701"/>
      <c r="Z73" s="704"/>
      <c r="AA73" s="704"/>
      <c r="AB73" s="704"/>
      <c r="AC73" s="692"/>
    </row>
    <row r="74" spans="1:29" ht="18.75" x14ac:dyDescent="0.25">
      <c r="A74" s="695"/>
      <c r="B74" s="698"/>
      <c r="C74" s="107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6"/>
      <c r="R74" s="116"/>
      <c r="S74" s="116"/>
      <c r="T74" s="117"/>
      <c r="U74" s="112">
        <f t="shared" si="0"/>
        <v>0</v>
      </c>
      <c r="V74" s="113">
        <f t="shared" si="1"/>
        <v>0</v>
      </c>
      <c r="W74" s="113">
        <f t="shared" si="2"/>
        <v>0</v>
      </c>
      <c r="X74" s="114">
        <f t="shared" si="3"/>
        <v>0</v>
      </c>
      <c r="Y74" s="701"/>
      <c r="Z74" s="704"/>
      <c r="AA74" s="704"/>
      <c r="AB74" s="704"/>
      <c r="AC74" s="692"/>
    </row>
    <row r="75" spans="1:29" ht="18.75" x14ac:dyDescent="0.25">
      <c r="A75" s="695"/>
      <c r="B75" s="698"/>
      <c r="C75" s="107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10"/>
      <c r="R75" s="110"/>
      <c r="S75" s="110"/>
      <c r="T75" s="111"/>
      <c r="U75" s="112">
        <f t="shared" si="0"/>
        <v>0</v>
      </c>
      <c r="V75" s="113">
        <f t="shared" si="1"/>
        <v>0</v>
      </c>
      <c r="W75" s="113">
        <f t="shared" si="2"/>
        <v>0</v>
      </c>
      <c r="X75" s="114">
        <f t="shared" si="3"/>
        <v>0</v>
      </c>
      <c r="Y75" s="701"/>
      <c r="Z75" s="704"/>
      <c r="AA75" s="704"/>
      <c r="AB75" s="704"/>
      <c r="AC75" s="692"/>
    </row>
    <row r="76" spans="1:29" ht="18.75" x14ac:dyDescent="0.25">
      <c r="A76" s="695"/>
      <c r="B76" s="698"/>
      <c r="C76" s="107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6"/>
      <c r="R76" s="116"/>
      <c r="S76" s="116"/>
      <c r="T76" s="117"/>
      <c r="U76" s="112">
        <f t="shared" ref="U76:U139" si="4">IF(AND(E76=0,F76=0,G76=0),0,IF(AND(E76=0,F76=0),G76,IF(AND(E76=0,G76=0),F76,IF(AND(F76=0,G76=0),E76,IF(E76=0,(F76+G76)/2,IF(F76=0,(E76+G76)/2,IF(G76=0,(E76+F76)/2,(E76+F76+G76)/3)))))))</f>
        <v>0</v>
      </c>
      <c r="V76" s="113">
        <f t="shared" ref="V76:V139" si="5">IF(AND(H76=0,I76=0,J76=0),0,IF(AND(H76=0,I76=0),J76,IF(AND(H76=0,J76=0),I76,IF(AND(I76=0,J76=0),H76,IF(H76=0,(I76+J76)/2,IF(I76=0,(H76+J76)/2,IF(J76=0,(H76+I76)/2,(H76+I76+J76)/3)))))))</f>
        <v>0</v>
      </c>
      <c r="W76" s="113">
        <f t="shared" ref="W76:W139" si="6">IF(AND(K76=0,L76=0,M76=0),0,IF(AND(K76=0,L76=0),M76,IF(AND(K76=0,M76=0),L76,IF(AND(L76=0,M76=0),K76,IF(K76=0,(L76+M76)/2,IF(L76=0,(K76+M76)/2,IF(M76=0,(K76+L76)/2,(K76+L76+M76)/3)))))))</f>
        <v>0</v>
      </c>
      <c r="X76" s="114">
        <f t="shared" ref="X76:X139" si="7">IF(AND(N76=0,O76=0,P76=0),0,IF(AND(N76=0,O76=0),P76,IF(AND(N76=0,P76=0),O76,IF(AND(O76=0,P76=0),N76,IF(N76=0,(O76+P76)/2,IF(O76=0,(N76+P76)/2,IF(P76=0,(N76+O76)/2,(N76+O76+P76)/3)))))))</f>
        <v>0</v>
      </c>
      <c r="Y76" s="701"/>
      <c r="Z76" s="704"/>
      <c r="AA76" s="704"/>
      <c r="AB76" s="704"/>
      <c r="AC76" s="692"/>
    </row>
    <row r="77" spans="1:29" ht="18.75" x14ac:dyDescent="0.25">
      <c r="A77" s="695"/>
      <c r="B77" s="698"/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10"/>
      <c r="R77" s="110"/>
      <c r="S77" s="110"/>
      <c r="T77" s="111"/>
      <c r="U77" s="112">
        <f t="shared" si="4"/>
        <v>0</v>
      </c>
      <c r="V77" s="113">
        <f t="shared" si="5"/>
        <v>0</v>
      </c>
      <c r="W77" s="113">
        <f t="shared" si="6"/>
        <v>0</v>
      </c>
      <c r="X77" s="114">
        <f t="shared" si="7"/>
        <v>0</v>
      </c>
      <c r="Y77" s="701"/>
      <c r="Z77" s="704"/>
      <c r="AA77" s="704"/>
      <c r="AB77" s="704"/>
      <c r="AC77" s="692"/>
    </row>
    <row r="78" spans="1:29" ht="18.75" x14ac:dyDescent="0.25">
      <c r="A78" s="695"/>
      <c r="B78" s="698"/>
      <c r="C78" s="107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6"/>
      <c r="R78" s="116"/>
      <c r="S78" s="116"/>
      <c r="T78" s="117"/>
      <c r="U78" s="112">
        <f t="shared" si="4"/>
        <v>0</v>
      </c>
      <c r="V78" s="113">
        <f t="shared" si="5"/>
        <v>0</v>
      </c>
      <c r="W78" s="113">
        <f t="shared" si="6"/>
        <v>0</v>
      </c>
      <c r="X78" s="114">
        <f t="shared" si="7"/>
        <v>0</v>
      </c>
      <c r="Y78" s="701"/>
      <c r="Z78" s="704"/>
      <c r="AA78" s="704"/>
      <c r="AB78" s="704"/>
      <c r="AC78" s="692"/>
    </row>
    <row r="79" spans="1:29" ht="18.75" x14ac:dyDescent="0.25">
      <c r="A79" s="695"/>
      <c r="B79" s="698"/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10"/>
      <c r="R79" s="110"/>
      <c r="S79" s="110"/>
      <c r="T79" s="111"/>
      <c r="U79" s="112">
        <f t="shared" si="4"/>
        <v>0</v>
      </c>
      <c r="V79" s="113">
        <f t="shared" si="5"/>
        <v>0</v>
      </c>
      <c r="W79" s="113">
        <f t="shared" si="6"/>
        <v>0</v>
      </c>
      <c r="X79" s="114">
        <f t="shared" si="7"/>
        <v>0</v>
      </c>
      <c r="Y79" s="701"/>
      <c r="Z79" s="704"/>
      <c r="AA79" s="704"/>
      <c r="AB79" s="704"/>
      <c r="AC79" s="692"/>
    </row>
    <row r="80" spans="1:29" ht="18.75" x14ac:dyDescent="0.25">
      <c r="A80" s="695"/>
      <c r="B80" s="698"/>
      <c r="C80" s="10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6"/>
      <c r="R80" s="116"/>
      <c r="S80" s="116"/>
      <c r="T80" s="117"/>
      <c r="U80" s="112">
        <f t="shared" si="4"/>
        <v>0</v>
      </c>
      <c r="V80" s="113">
        <f t="shared" si="5"/>
        <v>0</v>
      </c>
      <c r="W80" s="113">
        <f t="shared" si="6"/>
        <v>0</v>
      </c>
      <c r="X80" s="114">
        <f t="shared" si="7"/>
        <v>0</v>
      </c>
      <c r="Y80" s="701"/>
      <c r="Z80" s="704"/>
      <c r="AA80" s="704"/>
      <c r="AB80" s="704"/>
      <c r="AC80" s="692"/>
    </row>
    <row r="81" spans="1:29" ht="18.75" x14ac:dyDescent="0.25">
      <c r="A81" s="695"/>
      <c r="B81" s="698"/>
      <c r="C81" s="107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10"/>
      <c r="R81" s="110"/>
      <c r="S81" s="110"/>
      <c r="T81" s="111"/>
      <c r="U81" s="112">
        <f t="shared" si="4"/>
        <v>0</v>
      </c>
      <c r="V81" s="113">
        <f t="shared" si="5"/>
        <v>0</v>
      </c>
      <c r="W81" s="113">
        <f t="shared" si="6"/>
        <v>0</v>
      </c>
      <c r="X81" s="114">
        <f t="shared" si="7"/>
        <v>0</v>
      </c>
      <c r="Y81" s="701"/>
      <c r="Z81" s="704"/>
      <c r="AA81" s="704"/>
      <c r="AB81" s="704"/>
      <c r="AC81" s="692"/>
    </row>
    <row r="82" spans="1:29" ht="18.75" x14ac:dyDescent="0.25">
      <c r="A82" s="695"/>
      <c r="B82" s="698"/>
      <c r="C82" s="10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6"/>
      <c r="R82" s="116"/>
      <c r="S82" s="116"/>
      <c r="T82" s="117"/>
      <c r="U82" s="112">
        <f t="shared" si="4"/>
        <v>0</v>
      </c>
      <c r="V82" s="113">
        <f t="shared" si="5"/>
        <v>0</v>
      </c>
      <c r="W82" s="113">
        <f t="shared" si="6"/>
        <v>0</v>
      </c>
      <c r="X82" s="114">
        <f t="shared" si="7"/>
        <v>0</v>
      </c>
      <c r="Y82" s="701"/>
      <c r="Z82" s="704"/>
      <c r="AA82" s="704"/>
      <c r="AB82" s="704"/>
      <c r="AC82" s="692"/>
    </row>
    <row r="83" spans="1:29" ht="18.75" x14ac:dyDescent="0.25">
      <c r="A83" s="695"/>
      <c r="B83" s="698"/>
      <c r="C83" s="107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10"/>
      <c r="R83" s="110"/>
      <c r="S83" s="110"/>
      <c r="T83" s="111"/>
      <c r="U83" s="112">
        <f t="shared" si="4"/>
        <v>0</v>
      </c>
      <c r="V83" s="113">
        <f t="shared" si="5"/>
        <v>0</v>
      </c>
      <c r="W83" s="113">
        <f t="shared" si="6"/>
        <v>0</v>
      </c>
      <c r="X83" s="114">
        <f t="shared" si="7"/>
        <v>0</v>
      </c>
      <c r="Y83" s="701"/>
      <c r="Z83" s="704"/>
      <c r="AA83" s="704"/>
      <c r="AB83" s="704"/>
      <c r="AC83" s="692"/>
    </row>
    <row r="84" spans="1:29" ht="18.75" x14ac:dyDescent="0.25">
      <c r="A84" s="695"/>
      <c r="B84" s="698"/>
      <c r="C84" s="10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6"/>
      <c r="R84" s="116"/>
      <c r="S84" s="116"/>
      <c r="T84" s="117"/>
      <c r="U84" s="112">
        <f t="shared" si="4"/>
        <v>0</v>
      </c>
      <c r="V84" s="113">
        <f t="shared" si="5"/>
        <v>0</v>
      </c>
      <c r="W84" s="113">
        <f t="shared" si="6"/>
        <v>0</v>
      </c>
      <c r="X84" s="114">
        <f t="shared" si="7"/>
        <v>0</v>
      </c>
      <c r="Y84" s="701"/>
      <c r="Z84" s="704"/>
      <c r="AA84" s="704"/>
      <c r="AB84" s="704"/>
      <c r="AC84" s="692"/>
    </row>
    <row r="85" spans="1:29" ht="18.75" x14ac:dyDescent="0.25">
      <c r="A85" s="695"/>
      <c r="B85" s="698"/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10"/>
      <c r="R85" s="110"/>
      <c r="S85" s="110"/>
      <c r="T85" s="111"/>
      <c r="U85" s="112">
        <f t="shared" si="4"/>
        <v>0</v>
      </c>
      <c r="V85" s="113">
        <f t="shared" si="5"/>
        <v>0</v>
      </c>
      <c r="W85" s="113">
        <f t="shared" si="6"/>
        <v>0</v>
      </c>
      <c r="X85" s="114">
        <f t="shared" si="7"/>
        <v>0</v>
      </c>
      <c r="Y85" s="701"/>
      <c r="Z85" s="704"/>
      <c r="AA85" s="704"/>
      <c r="AB85" s="704"/>
      <c r="AC85" s="692"/>
    </row>
    <row r="86" spans="1:29" ht="18.75" x14ac:dyDescent="0.25">
      <c r="A86" s="695"/>
      <c r="B86" s="698"/>
      <c r="C86" s="10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6"/>
      <c r="R86" s="116"/>
      <c r="S86" s="116"/>
      <c r="T86" s="117"/>
      <c r="U86" s="112">
        <f t="shared" si="4"/>
        <v>0</v>
      </c>
      <c r="V86" s="113">
        <f t="shared" si="5"/>
        <v>0</v>
      </c>
      <c r="W86" s="113">
        <f t="shared" si="6"/>
        <v>0</v>
      </c>
      <c r="X86" s="114">
        <f t="shared" si="7"/>
        <v>0</v>
      </c>
      <c r="Y86" s="701"/>
      <c r="Z86" s="704"/>
      <c r="AA86" s="704"/>
      <c r="AB86" s="704"/>
      <c r="AC86" s="692"/>
    </row>
    <row r="87" spans="1:29" ht="18.75" x14ac:dyDescent="0.25">
      <c r="A87" s="695"/>
      <c r="B87" s="698"/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10"/>
      <c r="R87" s="110"/>
      <c r="S87" s="110"/>
      <c r="T87" s="111"/>
      <c r="U87" s="112">
        <f t="shared" si="4"/>
        <v>0</v>
      </c>
      <c r="V87" s="113">
        <f t="shared" si="5"/>
        <v>0</v>
      </c>
      <c r="W87" s="113">
        <f t="shared" si="6"/>
        <v>0</v>
      </c>
      <c r="X87" s="114">
        <f t="shared" si="7"/>
        <v>0</v>
      </c>
      <c r="Y87" s="701"/>
      <c r="Z87" s="704"/>
      <c r="AA87" s="704"/>
      <c r="AB87" s="704"/>
      <c r="AC87" s="692"/>
    </row>
    <row r="88" spans="1:29" ht="18.75" x14ac:dyDescent="0.25">
      <c r="A88" s="695"/>
      <c r="B88" s="698"/>
      <c r="C88" s="10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6"/>
      <c r="R88" s="116"/>
      <c r="S88" s="116"/>
      <c r="T88" s="117"/>
      <c r="U88" s="112">
        <f t="shared" si="4"/>
        <v>0</v>
      </c>
      <c r="V88" s="113">
        <f t="shared" si="5"/>
        <v>0</v>
      </c>
      <c r="W88" s="113">
        <f t="shared" si="6"/>
        <v>0</v>
      </c>
      <c r="X88" s="114">
        <f t="shared" si="7"/>
        <v>0</v>
      </c>
      <c r="Y88" s="701"/>
      <c r="Z88" s="704"/>
      <c r="AA88" s="704"/>
      <c r="AB88" s="704"/>
      <c r="AC88" s="692"/>
    </row>
    <row r="89" spans="1:29" ht="18.75" x14ac:dyDescent="0.25">
      <c r="A89" s="695"/>
      <c r="B89" s="698"/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10"/>
      <c r="R89" s="110"/>
      <c r="S89" s="110"/>
      <c r="T89" s="111"/>
      <c r="U89" s="112">
        <f t="shared" si="4"/>
        <v>0</v>
      </c>
      <c r="V89" s="113">
        <f t="shared" si="5"/>
        <v>0</v>
      </c>
      <c r="W89" s="113">
        <f t="shared" si="6"/>
        <v>0</v>
      </c>
      <c r="X89" s="114">
        <f t="shared" si="7"/>
        <v>0</v>
      </c>
      <c r="Y89" s="701"/>
      <c r="Z89" s="704"/>
      <c r="AA89" s="704"/>
      <c r="AB89" s="704"/>
      <c r="AC89" s="692"/>
    </row>
    <row r="90" spans="1:29" ht="18.75" x14ac:dyDescent="0.25">
      <c r="A90" s="695"/>
      <c r="B90" s="698"/>
      <c r="C90" s="10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6"/>
      <c r="R90" s="116"/>
      <c r="S90" s="116"/>
      <c r="T90" s="117"/>
      <c r="U90" s="112">
        <f t="shared" si="4"/>
        <v>0</v>
      </c>
      <c r="V90" s="113">
        <f t="shared" si="5"/>
        <v>0</v>
      </c>
      <c r="W90" s="113">
        <f t="shared" si="6"/>
        <v>0</v>
      </c>
      <c r="X90" s="114">
        <f t="shared" si="7"/>
        <v>0</v>
      </c>
      <c r="Y90" s="701"/>
      <c r="Z90" s="704"/>
      <c r="AA90" s="704"/>
      <c r="AB90" s="704"/>
      <c r="AC90" s="692"/>
    </row>
    <row r="91" spans="1:29" ht="19.5" thickBot="1" x14ac:dyDescent="0.3">
      <c r="A91" s="696"/>
      <c r="B91" s="699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20"/>
      <c r="R91" s="120"/>
      <c r="S91" s="120"/>
      <c r="T91" s="121"/>
      <c r="U91" s="122">
        <f t="shared" si="4"/>
        <v>0</v>
      </c>
      <c r="V91" s="123">
        <f t="shared" si="5"/>
        <v>0</v>
      </c>
      <c r="W91" s="123">
        <f t="shared" si="6"/>
        <v>0</v>
      </c>
      <c r="X91" s="124">
        <f t="shared" si="7"/>
        <v>0</v>
      </c>
      <c r="Y91" s="702"/>
      <c r="Z91" s="705"/>
      <c r="AA91" s="705"/>
      <c r="AB91" s="705"/>
      <c r="AC91" s="693"/>
    </row>
    <row r="92" spans="1:29" ht="18.75" x14ac:dyDescent="0.25">
      <c r="A92" s="694">
        <v>5</v>
      </c>
      <c r="B92" s="697"/>
      <c r="C92" s="99"/>
      <c r="D92" s="100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2"/>
      <c r="S92" s="102"/>
      <c r="T92" s="103"/>
      <c r="U92" s="104">
        <f t="shared" si="4"/>
        <v>0</v>
      </c>
      <c r="V92" s="105">
        <f t="shared" si="5"/>
        <v>0</v>
      </c>
      <c r="W92" s="105">
        <f t="shared" si="6"/>
        <v>0</v>
      </c>
      <c r="X92" s="106">
        <f t="shared" si="7"/>
        <v>0</v>
      </c>
      <c r="Y92" s="700">
        <f>SUM(U92:U111)</f>
        <v>0</v>
      </c>
      <c r="Z92" s="703">
        <f>SUM(V92:V111)</f>
        <v>0</v>
      </c>
      <c r="AA92" s="703">
        <f>SUM(W92:W111)</f>
        <v>0</v>
      </c>
      <c r="AB92" s="703">
        <f>SUM(X92:X111)</f>
        <v>0</v>
      </c>
      <c r="AC92" s="691">
        <f>MAX(Y92:AB111)</f>
        <v>0</v>
      </c>
    </row>
    <row r="93" spans="1:29" ht="18.75" x14ac:dyDescent="0.25">
      <c r="A93" s="695"/>
      <c r="B93" s="698"/>
      <c r="C93" s="107"/>
      <c r="D93" s="10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10"/>
      <c r="R93" s="110"/>
      <c r="S93" s="110"/>
      <c r="T93" s="111"/>
      <c r="U93" s="112">
        <f t="shared" si="4"/>
        <v>0</v>
      </c>
      <c r="V93" s="113">
        <f t="shared" si="5"/>
        <v>0</v>
      </c>
      <c r="W93" s="113">
        <f t="shared" si="6"/>
        <v>0</v>
      </c>
      <c r="X93" s="114">
        <f t="shared" si="7"/>
        <v>0</v>
      </c>
      <c r="Y93" s="701"/>
      <c r="Z93" s="704"/>
      <c r="AA93" s="704"/>
      <c r="AB93" s="704"/>
      <c r="AC93" s="692"/>
    </row>
    <row r="94" spans="1:29" ht="18.75" x14ac:dyDescent="0.25">
      <c r="A94" s="695"/>
      <c r="B94" s="698"/>
      <c r="C94" s="107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6"/>
      <c r="R94" s="116"/>
      <c r="S94" s="116"/>
      <c r="T94" s="117"/>
      <c r="U94" s="112">
        <f t="shared" si="4"/>
        <v>0</v>
      </c>
      <c r="V94" s="113">
        <f t="shared" si="5"/>
        <v>0</v>
      </c>
      <c r="W94" s="113">
        <f t="shared" si="6"/>
        <v>0</v>
      </c>
      <c r="X94" s="114">
        <f t="shared" si="7"/>
        <v>0</v>
      </c>
      <c r="Y94" s="701"/>
      <c r="Z94" s="704"/>
      <c r="AA94" s="704"/>
      <c r="AB94" s="704"/>
      <c r="AC94" s="692"/>
    </row>
    <row r="95" spans="1:29" ht="18.75" x14ac:dyDescent="0.25">
      <c r="A95" s="695"/>
      <c r="B95" s="698"/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10"/>
      <c r="R95" s="110"/>
      <c r="S95" s="110"/>
      <c r="T95" s="111"/>
      <c r="U95" s="112">
        <f t="shared" si="4"/>
        <v>0</v>
      </c>
      <c r="V95" s="113">
        <f t="shared" si="5"/>
        <v>0</v>
      </c>
      <c r="W95" s="113">
        <f t="shared" si="6"/>
        <v>0</v>
      </c>
      <c r="X95" s="114">
        <f t="shared" si="7"/>
        <v>0</v>
      </c>
      <c r="Y95" s="701"/>
      <c r="Z95" s="704"/>
      <c r="AA95" s="704"/>
      <c r="AB95" s="704"/>
      <c r="AC95" s="692"/>
    </row>
    <row r="96" spans="1:29" ht="18.75" x14ac:dyDescent="0.25">
      <c r="A96" s="695"/>
      <c r="B96" s="698"/>
      <c r="C96" s="107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6"/>
      <c r="R96" s="116"/>
      <c r="S96" s="116"/>
      <c r="T96" s="117"/>
      <c r="U96" s="112">
        <f t="shared" si="4"/>
        <v>0</v>
      </c>
      <c r="V96" s="113">
        <f t="shared" si="5"/>
        <v>0</v>
      </c>
      <c r="W96" s="113">
        <f t="shared" si="6"/>
        <v>0</v>
      </c>
      <c r="X96" s="114">
        <f t="shared" si="7"/>
        <v>0</v>
      </c>
      <c r="Y96" s="701"/>
      <c r="Z96" s="704"/>
      <c r="AA96" s="704"/>
      <c r="AB96" s="704"/>
      <c r="AC96" s="692"/>
    </row>
    <row r="97" spans="1:29" ht="18.75" x14ac:dyDescent="0.25">
      <c r="A97" s="695"/>
      <c r="B97" s="698"/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10"/>
      <c r="R97" s="110"/>
      <c r="S97" s="110"/>
      <c r="T97" s="111"/>
      <c r="U97" s="112">
        <f t="shared" si="4"/>
        <v>0</v>
      </c>
      <c r="V97" s="113">
        <f t="shared" si="5"/>
        <v>0</v>
      </c>
      <c r="W97" s="113">
        <f t="shared" si="6"/>
        <v>0</v>
      </c>
      <c r="X97" s="114">
        <f t="shared" si="7"/>
        <v>0</v>
      </c>
      <c r="Y97" s="701"/>
      <c r="Z97" s="704"/>
      <c r="AA97" s="704"/>
      <c r="AB97" s="704"/>
      <c r="AC97" s="692"/>
    </row>
    <row r="98" spans="1:29" ht="18.75" x14ac:dyDescent="0.25">
      <c r="A98" s="695"/>
      <c r="B98" s="698"/>
      <c r="C98" s="107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6"/>
      <c r="R98" s="116"/>
      <c r="S98" s="116"/>
      <c r="T98" s="117"/>
      <c r="U98" s="112">
        <f t="shared" si="4"/>
        <v>0</v>
      </c>
      <c r="V98" s="113">
        <f t="shared" si="5"/>
        <v>0</v>
      </c>
      <c r="W98" s="113">
        <f t="shared" si="6"/>
        <v>0</v>
      </c>
      <c r="X98" s="114">
        <f t="shared" si="7"/>
        <v>0</v>
      </c>
      <c r="Y98" s="701"/>
      <c r="Z98" s="704"/>
      <c r="AA98" s="704"/>
      <c r="AB98" s="704"/>
      <c r="AC98" s="692"/>
    </row>
    <row r="99" spans="1:29" ht="18.75" x14ac:dyDescent="0.25">
      <c r="A99" s="695"/>
      <c r="B99" s="698"/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10"/>
      <c r="R99" s="110"/>
      <c r="S99" s="110"/>
      <c r="T99" s="111"/>
      <c r="U99" s="112">
        <f t="shared" si="4"/>
        <v>0</v>
      </c>
      <c r="V99" s="113">
        <f t="shared" si="5"/>
        <v>0</v>
      </c>
      <c r="W99" s="113">
        <f t="shared" si="6"/>
        <v>0</v>
      </c>
      <c r="X99" s="114">
        <f t="shared" si="7"/>
        <v>0</v>
      </c>
      <c r="Y99" s="701"/>
      <c r="Z99" s="704"/>
      <c r="AA99" s="704"/>
      <c r="AB99" s="704"/>
      <c r="AC99" s="692"/>
    </row>
    <row r="100" spans="1:29" ht="18.75" x14ac:dyDescent="0.25">
      <c r="A100" s="695"/>
      <c r="B100" s="698"/>
      <c r="C100" s="107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6"/>
      <c r="R100" s="116"/>
      <c r="S100" s="116"/>
      <c r="T100" s="117"/>
      <c r="U100" s="112">
        <f t="shared" si="4"/>
        <v>0</v>
      </c>
      <c r="V100" s="113">
        <f t="shared" si="5"/>
        <v>0</v>
      </c>
      <c r="W100" s="113">
        <f t="shared" si="6"/>
        <v>0</v>
      </c>
      <c r="X100" s="114">
        <f t="shared" si="7"/>
        <v>0</v>
      </c>
      <c r="Y100" s="701"/>
      <c r="Z100" s="704"/>
      <c r="AA100" s="704"/>
      <c r="AB100" s="704"/>
      <c r="AC100" s="692"/>
    </row>
    <row r="101" spans="1:29" ht="18.75" x14ac:dyDescent="0.25">
      <c r="A101" s="695"/>
      <c r="B101" s="698"/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10"/>
      <c r="R101" s="110"/>
      <c r="S101" s="110"/>
      <c r="T101" s="111"/>
      <c r="U101" s="112">
        <f t="shared" si="4"/>
        <v>0</v>
      </c>
      <c r="V101" s="113">
        <f t="shared" si="5"/>
        <v>0</v>
      </c>
      <c r="W101" s="113">
        <f t="shared" si="6"/>
        <v>0</v>
      </c>
      <c r="X101" s="114">
        <f t="shared" si="7"/>
        <v>0</v>
      </c>
      <c r="Y101" s="701"/>
      <c r="Z101" s="704"/>
      <c r="AA101" s="704"/>
      <c r="AB101" s="704"/>
      <c r="AC101" s="692"/>
    </row>
    <row r="102" spans="1:29" ht="18.75" x14ac:dyDescent="0.25">
      <c r="A102" s="695"/>
      <c r="B102" s="698"/>
      <c r="C102" s="107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6"/>
      <c r="R102" s="116"/>
      <c r="S102" s="116"/>
      <c r="T102" s="117"/>
      <c r="U102" s="112">
        <f t="shared" si="4"/>
        <v>0</v>
      </c>
      <c r="V102" s="113">
        <f t="shared" si="5"/>
        <v>0</v>
      </c>
      <c r="W102" s="113">
        <f t="shared" si="6"/>
        <v>0</v>
      </c>
      <c r="X102" s="114">
        <f t="shared" si="7"/>
        <v>0</v>
      </c>
      <c r="Y102" s="701"/>
      <c r="Z102" s="704"/>
      <c r="AA102" s="704"/>
      <c r="AB102" s="704"/>
      <c r="AC102" s="692"/>
    </row>
    <row r="103" spans="1:29" ht="18.75" x14ac:dyDescent="0.25">
      <c r="A103" s="695"/>
      <c r="B103" s="698"/>
      <c r="C103" s="107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10"/>
      <c r="R103" s="110"/>
      <c r="S103" s="110"/>
      <c r="T103" s="111"/>
      <c r="U103" s="112">
        <f t="shared" si="4"/>
        <v>0</v>
      </c>
      <c r="V103" s="113">
        <f t="shared" si="5"/>
        <v>0</v>
      </c>
      <c r="W103" s="113">
        <f t="shared" si="6"/>
        <v>0</v>
      </c>
      <c r="X103" s="114">
        <f t="shared" si="7"/>
        <v>0</v>
      </c>
      <c r="Y103" s="701"/>
      <c r="Z103" s="704"/>
      <c r="AA103" s="704"/>
      <c r="AB103" s="704"/>
      <c r="AC103" s="692"/>
    </row>
    <row r="104" spans="1:29" ht="18.75" x14ac:dyDescent="0.25">
      <c r="A104" s="695"/>
      <c r="B104" s="698"/>
      <c r="C104" s="107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6"/>
      <c r="R104" s="116"/>
      <c r="S104" s="116"/>
      <c r="T104" s="117"/>
      <c r="U104" s="112">
        <f t="shared" si="4"/>
        <v>0</v>
      </c>
      <c r="V104" s="113">
        <f t="shared" si="5"/>
        <v>0</v>
      </c>
      <c r="W104" s="113">
        <f t="shared" si="6"/>
        <v>0</v>
      </c>
      <c r="X104" s="114">
        <f t="shared" si="7"/>
        <v>0</v>
      </c>
      <c r="Y104" s="701"/>
      <c r="Z104" s="704"/>
      <c r="AA104" s="704"/>
      <c r="AB104" s="704"/>
      <c r="AC104" s="692"/>
    </row>
    <row r="105" spans="1:29" ht="18.75" x14ac:dyDescent="0.25">
      <c r="A105" s="695"/>
      <c r="B105" s="698"/>
      <c r="C105" s="107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10"/>
      <c r="R105" s="110"/>
      <c r="S105" s="110"/>
      <c r="T105" s="111"/>
      <c r="U105" s="112">
        <f t="shared" si="4"/>
        <v>0</v>
      </c>
      <c r="V105" s="113">
        <f t="shared" si="5"/>
        <v>0</v>
      </c>
      <c r="W105" s="113">
        <f t="shared" si="6"/>
        <v>0</v>
      </c>
      <c r="X105" s="114">
        <f t="shared" si="7"/>
        <v>0</v>
      </c>
      <c r="Y105" s="701"/>
      <c r="Z105" s="704"/>
      <c r="AA105" s="704"/>
      <c r="AB105" s="704"/>
      <c r="AC105" s="692"/>
    </row>
    <row r="106" spans="1:29" ht="18.75" x14ac:dyDescent="0.25">
      <c r="A106" s="695"/>
      <c r="B106" s="698"/>
      <c r="C106" s="107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6"/>
      <c r="R106" s="116"/>
      <c r="S106" s="116"/>
      <c r="T106" s="117"/>
      <c r="U106" s="112">
        <f t="shared" si="4"/>
        <v>0</v>
      </c>
      <c r="V106" s="113">
        <f t="shared" si="5"/>
        <v>0</v>
      </c>
      <c r="W106" s="113">
        <f t="shared" si="6"/>
        <v>0</v>
      </c>
      <c r="X106" s="114">
        <f t="shared" si="7"/>
        <v>0</v>
      </c>
      <c r="Y106" s="701"/>
      <c r="Z106" s="704"/>
      <c r="AA106" s="704"/>
      <c r="AB106" s="704"/>
      <c r="AC106" s="692"/>
    </row>
    <row r="107" spans="1:29" ht="18.75" x14ac:dyDescent="0.25">
      <c r="A107" s="695"/>
      <c r="B107" s="698"/>
      <c r="C107" s="107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10"/>
      <c r="R107" s="110"/>
      <c r="S107" s="110"/>
      <c r="T107" s="111"/>
      <c r="U107" s="112">
        <f t="shared" si="4"/>
        <v>0</v>
      </c>
      <c r="V107" s="113">
        <f t="shared" si="5"/>
        <v>0</v>
      </c>
      <c r="W107" s="113">
        <f t="shared" si="6"/>
        <v>0</v>
      </c>
      <c r="X107" s="114">
        <f t="shared" si="7"/>
        <v>0</v>
      </c>
      <c r="Y107" s="701"/>
      <c r="Z107" s="704"/>
      <c r="AA107" s="704"/>
      <c r="AB107" s="704"/>
      <c r="AC107" s="692"/>
    </row>
    <row r="108" spans="1:29" ht="18.75" x14ac:dyDescent="0.25">
      <c r="A108" s="695"/>
      <c r="B108" s="698"/>
      <c r="C108" s="107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6"/>
      <c r="R108" s="116"/>
      <c r="S108" s="116"/>
      <c r="T108" s="117"/>
      <c r="U108" s="112">
        <f t="shared" si="4"/>
        <v>0</v>
      </c>
      <c r="V108" s="113">
        <f t="shared" si="5"/>
        <v>0</v>
      </c>
      <c r="W108" s="113">
        <f t="shared" si="6"/>
        <v>0</v>
      </c>
      <c r="X108" s="114">
        <f t="shared" si="7"/>
        <v>0</v>
      </c>
      <c r="Y108" s="701"/>
      <c r="Z108" s="704"/>
      <c r="AA108" s="704"/>
      <c r="AB108" s="704"/>
      <c r="AC108" s="692"/>
    </row>
    <row r="109" spans="1:29" ht="18.75" x14ac:dyDescent="0.25">
      <c r="A109" s="695"/>
      <c r="B109" s="698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10"/>
      <c r="R109" s="110"/>
      <c r="S109" s="110"/>
      <c r="T109" s="111"/>
      <c r="U109" s="112">
        <f t="shared" si="4"/>
        <v>0</v>
      </c>
      <c r="V109" s="113">
        <f t="shared" si="5"/>
        <v>0</v>
      </c>
      <c r="W109" s="113">
        <f t="shared" si="6"/>
        <v>0</v>
      </c>
      <c r="X109" s="114">
        <f t="shared" si="7"/>
        <v>0</v>
      </c>
      <c r="Y109" s="701"/>
      <c r="Z109" s="704"/>
      <c r="AA109" s="704"/>
      <c r="AB109" s="704"/>
      <c r="AC109" s="692"/>
    </row>
    <row r="110" spans="1:29" ht="18.75" x14ac:dyDescent="0.25">
      <c r="A110" s="695"/>
      <c r="B110" s="698"/>
      <c r="C110" s="107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6"/>
      <c r="R110" s="116"/>
      <c r="S110" s="116"/>
      <c r="T110" s="117"/>
      <c r="U110" s="112">
        <f t="shared" si="4"/>
        <v>0</v>
      </c>
      <c r="V110" s="113">
        <f t="shared" si="5"/>
        <v>0</v>
      </c>
      <c r="W110" s="113">
        <f t="shared" si="6"/>
        <v>0</v>
      </c>
      <c r="X110" s="114">
        <f t="shared" si="7"/>
        <v>0</v>
      </c>
      <c r="Y110" s="701"/>
      <c r="Z110" s="704"/>
      <c r="AA110" s="704"/>
      <c r="AB110" s="704"/>
      <c r="AC110" s="692"/>
    </row>
    <row r="111" spans="1:29" ht="19.5" thickBot="1" x14ac:dyDescent="0.3">
      <c r="A111" s="696"/>
      <c r="B111" s="699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20"/>
      <c r="R111" s="120"/>
      <c r="S111" s="120"/>
      <c r="T111" s="121"/>
      <c r="U111" s="122">
        <f t="shared" si="4"/>
        <v>0</v>
      </c>
      <c r="V111" s="123">
        <f t="shared" si="5"/>
        <v>0</v>
      </c>
      <c r="W111" s="123">
        <f t="shared" si="6"/>
        <v>0</v>
      </c>
      <c r="X111" s="124">
        <f t="shared" si="7"/>
        <v>0</v>
      </c>
      <c r="Y111" s="702"/>
      <c r="Z111" s="705"/>
      <c r="AA111" s="705"/>
      <c r="AB111" s="705"/>
      <c r="AC111" s="693"/>
    </row>
    <row r="112" spans="1:29" ht="18.75" x14ac:dyDescent="0.25">
      <c r="A112" s="694">
        <v>6</v>
      </c>
      <c r="B112" s="697"/>
      <c r="C112" s="99"/>
      <c r="D112" s="100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2"/>
      <c r="S112" s="102"/>
      <c r="T112" s="103"/>
      <c r="U112" s="104">
        <f t="shared" si="4"/>
        <v>0</v>
      </c>
      <c r="V112" s="105">
        <f t="shared" si="5"/>
        <v>0</v>
      </c>
      <c r="W112" s="105">
        <f t="shared" si="6"/>
        <v>0</v>
      </c>
      <c r="X112" s="106">
        <f t="shared" si="7"/>
        <v>0</v>
      </c>
      <c r="Y112" s="700">
        <f>SUM(U112:U131)</f>
        <v>0</v>
      </c>
      <c r="Z112" s="703">
        <f>SUM(V112:V131)</f>
        <v>0</v>
      </c>
      <c r="AA112" s="703">
        <f>SUM(W112:W131)</f>
        <v>0</v>
      </c>
      <c r="AB112" s="703">
        <f>SUM(X112:X131)</f>
        <v>0</v>
      </c>
      <c r="AC112" s="691">
        <f>MAX(Y112:AB131)</f>
        <v>0</v>
      </c>
    </row>
    <row r="113" spans="1:29" ht="18.75" x14ac:dyDescent="0.25">
      <c r="A113" s="695"/>
      <c r="B113" s="698"/>
      <c r="C113" s="107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10"/>
      <c r="R113" s="110"/>
      <c r="S113" s="110"/>
      <c r="T113" s="111"/>
      <c r="U113" s="112">
        <f t="shared" si="4"/>
        <v>0</v>
      </c>
      <c r="V113" s="113">
        <f t="shared" si="5"/>
        <v>0</v>
      </c>
      <c r="W113" s="113">
        <f t="shared" si="6"/>
        <v>0</v>
      </c>
      <c r="X113" s="114">
        <f t="shared" si="7"/>
        <v>0</v>
      </c>
      <c r="Y113" s="701"/>
      <c r="Z113" s="704"/>
      <c r="AA113" s="704"/>
      <c r="AB113" s="704"/>
      <c r="AC113" s="692"/>
    </row>
    <row r="114" spans="1:29" ht="18.75" x14ac:dyDescent="0.25">
      <c r="A114" s="695"/>
      <c r="B114" s="698"/>
      <c r="C114" s="107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6"/>
      <c r="R114" s="116"/>
      <c r="S114" s="116"/>
      <c r="T114" s="117"/>
      <c r="U114" s="112">
        <f t="shared" si="4"/>
        <v>0</v>
      </c>
      <c r="V114" s="113">
        <f t="shared" si="5"/>
        <v>0</v>
      </c>
      <c r="W114" s="113">
        <f t="shared" si="6"/>
        <v>0</v>
      </c>
      <c r="X114" s="114">
        <f t="shared" si="7"/>
        <v>0</v>
      </c>
      <c r="Y114" s="701"/>
      <c r="Z114" s="704"/>
      <c r="AA114" s="704"/>
      <c r="AB114" s="704"/>
      <c r="AC114" s="692"/>
    </row>
    <row r="115" spans="1:29" ht="18.75" x14ac:dyDescent="0.25">
      <c r="A115" s="695"/>
      <c r="B115" s="698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10"/>
      <c r="R115" s="110"/>
      <c r="S115" s="110"/>
      <c r="T115" s="111"/>
      <c r="U115" s="112">
        <f t="shared" si="4"/>
        <v>0</v>
      </c>
      <c r="V115" s="113">
        <f t="shared" si="5"/>
        <v>0</v>
      </c>
      <c r="W115" s="113">
        <f t="shared" si="6"/>
        <v>0</v>
      </c>
      <c r="X115" s="114">
        <f t="shared" si="7"/>
        <v>0</v>
      </c>
      <c r="Y115" s="701"/>
      <c r="Z115" s="704"/>
      <c r="AA115" s="704"/>
      <c r="AB115" s="704"/>
      <c r="AC115" s="692"/>
    </row>
    <row r="116" spans="1:29" ht="18.75" x14ac:dyDescent="0.25">
      <c r="A116" s="695"/>
      <c r="B116" s="698"/>
      <c r="C116" s="107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6"/>
      <c r="R116" s="116"/>
      <c r="S116" s="116"/>
      <c r="T116" s="117"/>
      <c r="U116" s="112">
        <f t="shared" si="4"/>
        <v>0</v>
      </c>
      <c r="V116" s="113">
        <f t="shared" si="5"/>
        <v>0</v>
      </c>
      <c r="W116" s="113">
        <f t="shared" si="6"/>
        <v>0</v>
      </c>
      <c r="X116" s="114">
        <f t="shared" si="7"/>
        <v>0</v>
      </c>
      <c r="Y116" s="701"/>
      <c r="Z116" s="704"/>
      <c r="AA116" s="704"/>
      <c r="AB116" s="704"/>
      <c r="AC116" s="692"/>
    </row>
    <row r="117" spans="1:29" ht="18.75" x14ac:dyDescent="0.25">
      <c r="A117" s="695"/>
      <c r="B117" s="698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10"/>
      <c r="R117" s="110"/>
      <c r="S117" s="110"/>
      <c r="T117" s="111"/>
      <c r="U117" s="112">
        <f t="shared" si="4"/>
        <v>0</v>
      </c>
      <c r="V117" s="113">
        <f t="shared" si="5"/>
        <v>0</v>
      </c>
      <c r="W117" s="113">
        <f t="shared" si="6"/>
        <v>0</v>
      </c>
      <c r="X117" s="114">
        <f t="shared" si="7"/>
        <v>0</v>
      </c>
      <c r="Y117" s="701"/>
      <c r="Z117" s="704"/>
      <c r="AA117" s="704"/>
      <c r="AB117" s="704"/>
      <c r="AC117" s="692"/>
    </row>
    <row r="118" spans="1:29" ht="18.75" x14ac:dyDescent="0.25">
      <c r="A118" s="695"/>
      <c r="B118" s="698"/>
      <c r="C118" s="107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6"/>
      <c r="R118" s="116"/>
      <c r="S118" s="116"/>
      <c r="T118" s="117"/>
      <c r="U118" s="112">
        <f t="shared" si="4"/>
        <v>0</v>
      </c>
      <c r="V118" s="113">
        <f t="shared" si="5"/>
        <v>0</v>
      </c>
      <c r="W118" s="113">
        <f t="shared" si="6"/>
        <v>0</v>
      </c>
      <c r="X118" s="114">
        <f t="shared" si="7"/>
        <v>0</v>
      </c>
      <c r="Y118" s="701"/>
      <c r="Z118" s="704"/>
      <c r="AA118" s="704"/>
      <c r="AB118" s="704"/>
      <c r="AC118" s="692"/>
    </row>
    <row r="119" spans="1:29" ht="18.75" x14ac:dyDescent="0.25">
      <c r="A119" s="695"/>
      <c r="B119" s="698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10"/>
      <c r="R119" s="110"/>
      <c r="S119" s="110"/>
      <c r="T119" s="111"/>
      <c r="U119" s="112">
        <f t="shared" si="4"/>
        <v>0</v>
      </c>
      <c r="V119" s="113">
        <f t="shared" si="5"/>
        <v>0</v>
      </c>
      <c r="W119" s="113">
        <f t="shared" si="6"/>
        <v>0</v>
      </c>
      <c r="X119" s="114">
        <f t="shared" si="7"/>
        <v>0</v>
      </c>
      <c r="Y119" s="701"/>
      <c r="Z119" s="704"/>
      <c r="AA119" s="704"/>
      <c r="AB119" s="704"/>
      <c r="AC119" s="692"/>
    </row>
    <row r="120" spans="1:29" ht="18.75" x14ac:dyDescent="0.25">
      <c r="A120" s="695"/>
      <c r="B120" s="698"/>
      <c r="C120" s="107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6"/>
      <c r="R120" s="116"/>
      <c r="S120" s="116"/>
      <c r="T120" s="117"/>
      <c r="U120" s="112">
        <f t="shared" si="4"/>
        <v>0</v>
      </c>
      <c r="V120" s="113">
        <f t="shared" si="5"/>
        <v>0</v>
      </c>
      <c r="W120" s="113">
        <f t="shared" si="6"/>
        <v>0</v>
      </c>
      <c r="X120" s="114">
        <f t="shared" si="7"/>
        <v>0</v>
      </c>
      <c r="Y120" s="701"/>
      <c r="Z120" s="704"/>
      <c r="AA120" s="704"/>
      <c r="AB120" s="704"/>
      <c r="AC120" s="692"/>
    </row>
    <row r="121" spans="1:29" ht="18.75" x14ac:dyDescent="0.25">
      <c r="A121" s="695"/>
      <c r="B121" s="698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10"/>
      <c r="R121" s="110"/>
      <c r="S121" s="110"/>
      <c r="T121" s="111"/>
      <c r="U121" s="112">
        <f t="shared" si="4"/>
        <v>0</v>
      </c>
      <c r="V121" s="113">
        <f t="shared" si="5"/>
        <v>0</v>
      </c>
      <c r="W121" s="113">
        <f t="shared" si="6"/>
        <v>0</v>
      </c>
      <c r="X121" s="114">
        <f t="shared" si="7"/>
        <v>0</v>
      </c>
      <c r="Y121" s="701"/>
      <c r="Z121" s="704"/>
      <c r="AA121" s="704"/>
      <c r="AB121" s="704"/>
      <c r="AC121" s="692"/>
    </row>
    <row r="122" spans="1:29" ht="18.75" x14ac:dyDescent="0.25">
      <c r="A122" s="695"/>
      <c r="B122" s="698"/>
      <c r="C122" s="107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6"/>
      <c r="R122" s="116"/>
      <c r="S122" s="116"/>
      <c r="T122" s="117"/>
      <c r="U122" s="112">
        <f t="shared" si="4"/>
        <v>0</v>
      </c>
      <c r="V122" s="113">
        <f t="shared" si="5"/>
        <v>0</v>
      </c>
      <c r="W122" s="113">
        <f t="shared" si="6"/>
        <v>0</v>
      </c>
      <c r="X122" s="114">
        <f t="shared" si="7"/>
        <v>0</v>
      </c>
      <c r="Y122" s="701"/>
      <c r="Z122" s="704"/>
      <c r="AA122" s="704"/>
      <c r="AB122" s="704"/>
      <c r="AC122" s="692"/>
    </row>
    <row r="123" spans="1:29" ht="18.75" x14ac:dyDescent="0.25">
      <c r="A123" s="695"/>
      <c r="B123" s="698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10"/>
      <c r="R123" s="110"/>
      <c r="S123" s="110"/>
      <c r="T123" s="111"/>
      <c r="U123" s="112">
        <f t="shared" si="4"/>
        <v>0</v>
      </c>
      <c r="V123" s="113">
        <f t="shared" si="5"/>
        <v>0</v>
      </c>
      <c r="W123" s="113">
        <f t="shared" si="6"/>
        <v>0</v>
      </c>
      <c r="X123" s="114">
        <f t="shared" si="7"/>
        <v>0</v>
      </c>
      <c r="Y123" s="701"/>
      <c r="Z123" s="704"/>
      <c r="AA123" s="704"/>
      <c r="AB123" s="704"/>
      <c r="AC123" s="692"/>
    </row>
    <row r="124" spans="1:29" ht="18.75" x14ac:dyDescent="0.25">
      <c r="A124" s="695"/>
      <c r="B124" s="698"/>
      <c r="C124" s="107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6"/>
      <c r="R124" s="116"/>
      <c r="S124" s="116"/>
      <c r="T124" s="117"/>
      <c r="U124" s="112">
        <f t="shared" si="4"/>
        <v>0</v>
      </c>
      <c r="V124" s="113">
        <f t="shared" si="5"/>
        <v>0</v>
      </c>
      <c r="W124" s="113">
        <f t="shared" si="6"/>
        <v>0</v>
      </c>
      <c r="X124" s="114">
        <f t="shared" si="7"/>
        <v>0</v>
      </c>
      <c r="Y124" s="701"/>
      <c r="Z124" s="704"/>
      <c r="AA124" s="704"/>
      <c r="AB124" s="704"/>
      <c r="AC124" s="692"/>
    </row>
    <row r="125" spans="1:29" ht="18.75" x14ac:dyDescent="0.25">
      <c r="A125" s="695"/>
      <c r="B125" s="698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10"/>
      <c r="R125" s="110"/>
      <c r="S125" s="110"/>
      <c r="T125" s="111"/>
      <c r="U125" s="112">
        <f t="shared" si="4"/>
        <v>0</v>
      </c>
      <c r="V125" s="113">
        <f t="shared" si="5"/>
        <v>0</v>
      </c>
      <c r="W125" s="113">
        <f t="shared" si="6"/>
        <v>0</v>
      </c>
      <c r="X125" s="114">
        <f t="shared" si="7"/>
        <v>0</v>
      </c>
      <c r="Y125" s="701"/>
      <c r="Z125" s="704"/>
      <c r="AA125" s="704"/>
      <c r="AB125" s="704"/>
      <c r="AC125" s="692"/>
    </row>
    <row r="126" spans="1:29" ht="18.75" x14ac:dyDescent="0.25">
      <c r="A126" s="695"/>
      <c r="B126" s="698"/>
      <c r="C126" s="107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6"/>
      <c r="R126" s="116"/>
      <c r="S126" s="116"/>
      <c r="T126" s="117"/>
      <c r="U126" s="112">
        <f t="shared" si="4"/>
        <v>0</v>
      </c>
      <c r="V126" s="113">
        <f t="shared" si="5"/>
        <v>0</v>
      </c>
      <c r="W126" s="113">
        <f t="shared" si="6"/>
        <v>0</v>
      </c>
      <c r="X126" s="114">
        <f t="shared" si="7"/>
        <v>0</v>
      </c>
      <c r="Y126" s="701"/>
      <c r="Z126" s="704"/>
      <c r="AA126" s="704"/>
      <c r="AB126" s="704"/>
      <c r="AC126" s="692"/>
    </row>
    <row r="127" spans="1:29" ht="18.75" x14ac:dyDescent="0.25">
      <c r="A127" s="695"/>
      <c r="B127" s="698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10"/>
      <c r="R127" s="110"/>
      <c r="S127" s="110"/>
      <c r="T127" s="111"/>
      <c r="U127" s="112">
        <f t="shared" si="4"/>
        <v>0</v>
      </c>
      <c r="V127" s="113">
        <f t="shared" si="5"/>
        <v>0</v>
      </c>
      <c r="W127" s="113">
        <f t="shared" si="6"/>
        <v>0</v>
      </c>
      <c r="X127" s="114">
        <f t="shared" si="7"/>
        <v>0</v>
      </c>
      <c r="Y127" s="701"/>
      <c r="Z127" s="704"/>
      <c r="AA127" s="704"/>
      <c r="AB127" s="704"/>
      <c r="AC127" s="692"/>
    </row>
    <row r="128" spans="1:29" ht="18.75" x14ac:dyDescent="0.25">
      <c r="A128" s="695"/>
      <c r="B128" s="698"/>
      <c r="C128" s="107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6"/>
      <c r="R128" s="116"/>
      <c r="S128" s="116"/>
      <c r="T128" s="117"/>
      <c r="U128" s="112">
        <f t="shared" si="4"/>
        <v>0</v>
      </c>
      <c r="V128" s="113">
        <f t="shared" si="5"/>
        <v>0</v>
      </c>
      <c r="W128" s="113">
        <f t="shared" si="6"/>
        <v>0</v>
      </c>
      <c r="X128" s="114">
        <f t="shared" si="7"/>
        <v>0</v>
      </c>
      <c r="Y128" s="701"/>
      <c r="Z128" s="704"/>
      <c r="AA128" s="704"/>
      <c r="AB128" s="704"/>
      <c r="AC128" s="692"/>
    </row>
    <row r="129" spans="1:29" ht="18.75" x14ac:dyDescent="0.25">
      <c r="A129" s="695"/>
      <c r="B129" s="698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10"/>
      <c r="R129" s="110"/>
      <c r="S129" s="110"/>
      <c r="T129" s="111"/>
      <c r="U129" s="112">
        <f t="shared" si="4"/>
        <v>0</v>
      </c>
      <c r="V129" s="113">
        <f t="shared" si="5"/>
        <v>0</v>
      </c>
      <c r="W129" s="113">
        <f t="shared" si="6"/>
        <v>0</v>
      </c>
      <c r="X129" s="114">
        <f t="shared" si="7"/>
        <v>0</v>
      </c>
      <c r="Y129" s="701"/>
      <c r="Z129" s="704"/>
      <c r="AA129" s="704"/>
      <c r="AB129" s="704"/>
      <c r="AC129" s="692"/>
    </row>
    <row r="130" spans="1:29" ht="18.75" x14ac:dyDescent="0.25">
      <c r="A130" s="695"/>
      <c r="B130" s="698"/>
      <c r="C130" s="107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6"/>
      <c r="R130" s="116"/>
      <c r="S130" s="116"/>
      <c r="T130" s="117"/>
      <c r="U130" s="112">
        <f t="shared" si="4"/>
        <v>0</v>
      </c>
      <c r="V130" s="113">
        <f t="shared" si="5"/>
        <v>0</v>
      </c>
      <c r="W130" s="113">
        <f t="shared" si="6"/>
        <v>0</v>
      </c>
      <c r="X130" s="114">
        <f t="shared" si="7"/>
        <v>0</v>
      </c>
      <c r="Y130" s="701"/>
      <c r="Z130" s="704"/>
      <c r="AA130" s="704"/>
      <c r="AB130" s="704"/>
      <c r="AC130" s="692"/>
    </row>
    <row r="131" spans="1:29" ht="19.5" thickBot="1" x14ac:dyDescent="0.3">
      <c r="A131" s="696"/>
      <c r="B131" s="699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20"/>
      <c r="R131" s="120"/>
      <c r="S131" s="120"/>
      <c r="T131" s="121"/>
      <c r="U131" s="122">
        <f t="shared" si="4"/>
        <v>0</v>
      </c>
      <c r="V131" s="123">
        <f t="shared" si="5"/>
        <v>0</v>
      </c>
      <c r="W131" s="123">
        <f t="shared" si="6"/>
        <v>0</v>
      </c>
      <c r="X131" s="124">
        <f t="shared" si="7"/>
        <v>0</v>
      </c>
      <c r="Y131" s="702"/>
      <c r="Z131" s="705"/>
      <c r="AA131" s="705"/>
      <c r="AB131" s="705"/>
      <c r="AC131" s="693"/>
    </row>
    <row r="132" spans="1:29" ht="18.75" x14ac:dyDescent="0.25">
      <c r="A132" s="694">
        <v>7</v>
      </c>
      <c r="B132" s="697"/>
      <c r="C132" s="99"/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2"/>
      <c r="S132" s="102"/>
      <c r="T132" s="103"/>
      <c r="U132" s="104">
        <f t="shared" si="4"/>
        <v>0</v>
      </c>
      <c r="V132" s="105">
        <f t="shared" si="5"/>
        <v>0</v>
      </c>
      <c r="W132" s="105">
        <f t="shared" si="6"/>
        <v>0</v>
      </c>
      <c r="X132" s="106">
        <f t="shared" si="7"/>
        <v>0</v>
      </c>
      <c r="Y132" s="700">
        <f>SUM(U132:U151)</f>
        <v>0</v>
      </c>
      <c r="Z132" s="703">
        <f>SUM(V132:V151)</f>
        <v>0</v>
      </c>
      <c r="AA132" s="703">
        <f>SUM(W132:W151)</f>
        <v>0</v>
      </c>
      <c r="AB132" s="703">
        <f>SUM(X132:X151)</f>
        <v>0</v>
      </c>
      <c r="AC132" s="691">
        <f>MAX(Y132:AB151)</f>
        <v>0</v>
      </c>
    </row>
    <row r="133" spans="1:29" ht="18.75" x14ac:dyDescent="0.25">
      <c r="A133" s="695"/>
      <c r="B133" s="698"/>
      <c r="C133" s="107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10"/>
      <c r="R133" s="110"/>
      <c r="S133" s="110"/>
      <c r="T133" s="111"/>
      <c r="U133" s="112">
        <f t="shared" si="4"/>
        <v>0</v>
      </c>
      <c r="V133" s="113">
        <f t="shared" si="5"/>
        <v>0</v>
      </c>
      <c r="W133" s="113">
        <f t="shared" si="6"/>
        <v>0</v>
      </c>
      <c r="X133" s="114">
        <f t="shared" si="7"/>
        <v>0</v>
      </c>
      <c r="Y133" s="701"/>
      <c r="Z133" s="704"/>
      <c r="AA133" s="704"/>
      <c r="AB133" s="704"/>
      <c r="AC133" s="692"/>
    </row>
    <row r="134" spans="1:29" ht="18.75" x14ac:dyDescent="0.25">
      <c r="A134" s="695"/>
      <c r="B134" s="698"/>
      <c r="C134" s="107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6"/>
      <c r="R134" s="116"/>
      <c r="S134" s="116"/>
      <c r="T134" s="117"/>
      <c r="U134" s="112">
        <f t="shared" si="4"/>
        <v>0</v>
      </c>
      <c r="V134" s="113">
        <f t="shared" si="5"/>
        <v>0</v>
      </c>
      <c r="W134" s="113">
        <f t="shared" si="6"/>
        <v>0</v>
      </c>
      <c r="X134" s="114">
        <f t="shared" si="7"/>
        <v>0</v>
      </c>
      <c r="Y134" s="701"/>
      <c r="Z134" s="704"/>
      <c r="AA134" s="704"/>
      <c r="AB134" s="704"/>
      <c r="AC134" s="692"/>
    </row>
    <row r="135" spans="1:29" ht="18.75" x14ac:dyDescent="0.25">
      <c r="A135" s="695"/>
      <c r="B135" s="698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10"/>
      <c r="R135" s="110"/>
      <c r="S135" s="110"/>
      <c r="T135" s="111"/>
      <c r="U135" s="112">
        <f t="shared" si="4"/>
        <v>0</v>
      </c>
      <c r="V135" s="113">
        <f t="shared" si="5"/>
        <v>0</v>
      </c>
      <c r="W135" s="113">
        <f t="shared" si="6"/>
        <v>0</v>
      </c>
      <c r="X135" s="114">
        <f t="shared" si="7"/>
        <v>0</v>
      </c>
      <c r="Y135" s="701"/>
      <c r="Z135" s="704"/>
      <c r="AA135" s="704"/>
      <c r="AB135" s="704"/>
      <c r="AC135" s="692"/>
    </row>
    <row r="136" spans="1:29" ht="18.75" x14ac:dyDescent="0.25">
      <c r="A136" s="695"/>
      <c r="B136" s="698"/>
      <c r="C136" s="107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6"/>
      <c r="R136" s="116"/>
      <c r="S136" s="116"/>
      <c r="T136" s="117"/>
      <c r="U136" s="112">
        <f t="shared" si="4"/>
        <v>0</v>
      </c>
      <c r="V136" s="113">
        <f t="shared" si="5"/>
        <v>0</v>
      </c>
      <c r="W136" s="113">
        <f t="shared" si="6"/>
        <v>0</v>
      </c>
      <c r="X136" s="114">
        <f t="shared" si="7"/>
        <v>0</v>
      </c>
      <c r="Y136" s="701"/>
      <c r="Z136" s="704"/>
      <c r="AA136" s="704"/>
      <c r="AB136" s="704"/>
      <c r="AC136" s="692"/>
    </row>
    <row r="137" spans="1:29" ht="18.75" x14ac:dyDescent="0.25">
      <c r="A137" s="695"/>
      <c r="B137" s="698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10"/>
      <c r="R137" s="110"/>
      <c r="S137" s="110"/>
      <c r="T137" s="111"/>
      <c r="U137" s="112">
        <f t="shared" si="4"/>
        <v>0</v>
      </c>
      <c r="V137" s="113">
        <f t="shared" si="5"/>
        <v>0</v>
      </c>
      <c r="W137" s="113">
        <f t="shared" si="6"/>
        <v>0</v>
      </c>
      <c r="X137" s="114">
        <f t="shared" si="7"/>
        <v>0</v>
      </c>
      <c r="Y137" s="701"/>
      <c r="Z137" s="704"/>
      <c r="AA137" s="704"/>
      <c r="AB137" s="704"/>
      <c r="AC137" s="692"/>
    </row>
    <row r="138" spans="1:29" ht="18.75" x14ac:dyDescent="0.25">
      <c r="A138" s="695"/>
      <c r="B138" s="698"/>
      <c r="C138" s="107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6"/>
      <c r="R138" s="116"/>
      <c r="S138" s="116"/>
      <c r="T138" s="117"/>
      <c r="U138" s="112">
        <f t="shared" si="4"/>
        <v>0</v>
      </c>
      <c r="V138" s="113">
        <f t="shared" si="5"/>
        <v>0</v>
      </c>
      <c r="W138" s="113">
        <f t="shared" si="6"/>
        <v>0</v>
      </c>
      <c r="X138" s="114">
        <f t="shared" si="7"/>
        <v>0</v>
      </c>
      <c r="Y138" s="701"/>
      <c r="Z138" s="704"/>
      <c r="AA138" s="704"/>
      <c r="AB138" s="704"/>
      <c r="AC138" s="692"/>
    </row>
    <row r="139" spans="1:29" ht="18.75" x14ac:dyDescent="0.25">
      <c r="A139" s="695"/>
      <c r="B139" s="698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10"/>
      <c r="R139" s="110"/>
      <c r="S139" s="110"/>
      <c r="T139" s="111"/>
      <c r="U139" s="112">
        <f t="shared" si="4"/>
        <v>0</v>
      </c>
      <c r="V139" s="113">
        <f t="shared" si="5"/>
        <v>0</v>
      </c>
      <c r="W139" s="113">
        <f t="shared" si="6"/>
        <v>0</v>
      </c>
      <c r="X139" s="114">
        <f t="shared" si="7"/>
        <v>0</v>
      </c>
      <c r="Y139" s="701"/>
      <c r="Z139" s="704"/>
      <c r="AA139" s="704"/>
      <c r="AB139" s="704"/>
      <c r="AC139" s="692"/>
    </row>
    <row r="140" spans="1:29" ht="18.75" x14ac:dyDescent="0.25">
      <c r="A140" s="695"/>
      <c r="B140" s="698"/>
      <c r="C140" s="107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6"/>
      <c r="R140" s="116"/>
      <c r="S140" s="116"/>
      <c r="T140" s="117"/>
      <c r="U140" s="112">
        <f t="shared" ref="U140:U203" si="8">IF(AND(E140=0,F140=0,G140=0),0,IF(AND(E140=0,F140=0),G140,IF(AND(E140=0,G140=0),F140,IF(AND(F140=0,G140=0),E140,IF(E140=0,(F140+G140)/2,IF(F140=0,(E140+G140)/2,IF(G140=0,(E140+F140)/2,(E140+F140+G140)/3)))))))</f>
        <v>0</v>
      </c>
      <c r="V140" s="113">
        <f t="shared" ref="V140:V203" si="9">IF(AND(H140=0,I140=0,J140=0),0,IF(AND(H140=0,I140=0),J140,IF(AND(H140=0,J140=0),I140,IF(AND(I140=0,J140=0),H140,IF(H140=0,(I140+J140)/2,IF(I140=0,(H140+J140)/2,IF(J140=0,(H140+I140)/2,(H140+I140+J140)/3)))))))</f>
        <v>0</v>
      </c>
      <c r="W140" s="113">
        <f t="shared" ref="W140:W203" si="10">IF(AND(K140=0,L140=0,M140=0),0,IF(AND(K140=0,L140=0),M140,IF(AND(K140=0,M140=0),L140,IF(AND(L140=0,M140=0),K140,IF(K140=0,(L140+M140)/2,IF(L140=0,(K140+M140)/2,IF(M140=0,(K140+L140)/2,(K140+L140+M140)/3)))))))</f>
        <v>0</v>
      </c>
      <c r="X140" s="114">
        <f t="shared" ref="X140:X203" si="11">IF(AND(N140=0,O140=0,P140=0),0,IF(AND(N140=0,O140=0),P140,IF(AND(N140=0,P140=0),O140,IF(AND(O140=0,P140=0),N140,IF(N140=0,(O140+P140)/2,IF(O140=0,(N140+P140)/2,IF(P140=0,(N140+O140)/2,(N140+O140+P140)/3)))))))</f>
        <v>0</v>
      </c>
      <c r="Y140" s="701"/>
      <c r="Z140" s="704"/>
      <c r="AA140" s="704"/>
      <c r="AB140" s="704"/>
      <c r="AC140" s="692"/>
    </row>
    <row r="141" spans="1:29" ht="18.75" x14ac:dyDescent="0.25">
      <c r="A141" s="695"/>
      <c r="B141" s="698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10"/>
      <c r="R141" s="110"/>
      <c r="S141" s="110"/>
      <c r="T141" s="111"/>
      <c r="U141" s="112">
        <f t="shared" si="8"/>
        <v>0</v>
      </c>
      <c r="V141" s="113">
        <f t="shared" si="9"/>
        <v>0</v>
      </c>
      <c r="W141" s="113">
        <f t="shared" si="10"/>
        <v>0</v>
      </c>
      <c r="X141" s="114">
        <f t="shared" si="11"/>
        <v>0</v>
      </c>
      <c r="Y141" s="701"/>
      <c r="Z141" s="704"/>
      <c r="AA141" s="704"/>
      <c r="AB141" s="704"/>
      <c r="AC141" s="692"/>
    </row>
    <row r="142" spans="1:29" ht="18.75" x14ac:dyDescent="0.25">
      <c r="A142" s="695"/>
      <c r="B142" s="698"/>
      <c r="C142" s="107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6"/>
      <c r="R142" s="116"/>
      <c r="S142" s="116"/>
      <c r="T142" s="117"/>
      <c r="U142" s="112">
        <f t="shared" si="8"/>
        <v>0</v>
      </c>
      <c r="V142" s="113">
        <f t="shared" si="9"/>
        <v>0</v>
      </c>
      <c r="W142" s="113">
        <f t="shared" si="10"/>
        <v>0</v>
      </c>
      <c r="X142" s="114">
        <f t="shared" si="11"/>
        <v>0</v>
      </c>
      <c r="Y142" s="701"/>
      <c r="Z142" s="704"/>
      <c r="AA142" s="704"/>
      <c r="AB142" s="704"/>
      <c r="AC142" s="692"/>
    </row>
    <row r="143" spans="1:29" ht="18.75" x14ac:dyDescent="0.25">
      <c r="A143" s="695"/>
      <c r="B143" s="698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10"/>
      <c r="R143" s="110"/>
      <c r="S143" s="110"/>
      <c r="T143" s="111"/>
      <c r="U143" s="112">
        <f t="shared" si="8"/>
        <v>0</v>
      </c>
      <c r="V143" s="113">
        <f t="shared" si="9"/>
        <v>0</v>
      </c>
      <c r="W143" s="113">
        <f t="shared" si="10"/>
        <v>0</v>
      </c>
      <c r="X143" s="114">
        <f t="shared" si="11"/>
        <v>0</v>
      </c>
      <c r="Y143" s="701"/>
      <c r="Z143" s="704"/>
      <c r="AA143" s="704"/>
      <c r="AB143" s="704"/>
      <c r="AC143" s="692"/>
    </row>
    <row r="144" spans="1:29" ht="18.75" x14ac:dyDescent="0.25">
      <c r="A144" s="695"/>
      <c r="B144" s="698"/>
      <c r="C144" s="107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6"/>
      <c r="R144" s="116"/>
      <c r="S144" s="116"/>
      <c r="T144" s="117"/>
      <c r="U144" s="112">
        <f t="shared" si="8"/>
        <v>0</v>
      </c>
      <c r="V144" s="113">
        <f t="shared" si="9"/>
        <v>0</v>
      </c>
      <c r="W144" s="113">
        <f t="shared" si="10"/>
        <v>0</v>
      </c>
      <c r="X144" s="114">
        <f t="shared" si="11"/>
        <v>0</v>
      </c>
      <c r="Y144" s="701"/>
      <c r="Z144" s="704"/>
      <c r="AA144" s="704"/>
      <c r="AB144" s="704"/>
      <c r="AC144" s="692"/>
    </row>
    <row r="145" spans="1:29" ht="18.75" x14ac:dyDescent="0.25">
      <c r="A145" s="695"/>
      <c r="B145" s="698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10"/>
      <c r="R145" s="110"/>
      <c r="S145" s="110"/>
      <c r="T145" s="111"/>
      <c r="U145" s="112">
        <f t="shared" si="8"/>
        <v>0</v>
      </c>
      <c r="V145" s="113">
        <f t="shared" si="9"/>
        <v>0</v>
      </c>
      <c r="W145" s="113">
        <f t="shared" si="10"/>
        <v>0</v>
      </c>
      <c r="X145" s="114">
        <f t="shared" si="11"/>
        <v>0</v>
      </c>
      <c r="Y145" s="701"/>
      <c r="Z145" s="704"/>
      <c r="AA145" s="704"/>
      <c r="AB145" s="704"/>
      <c r="AC145" s="692"/>
    </row>
    <row r="146" spans="1:29" ht="18.75" x14ac:dyDescent="0.25">
      <c r="A146" s="695"/>
      <c r="B146" s="698"/>
      <c r="C146" s="107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6"/>
      <c r="R146" s="116"/>
      <c r="S146" s="116"/>
      <c r="T146" s="117"/>
      <c r="U146" s="112">
        <f t="shared" si="8"/>
        <v>0</v>
      </c>
      <c r="V146" s="113">
        <f t="shared" si="9"/>
        <v>0</v>
      </c>
      <c r="W146" s="113">
        <f t="shared" si="10"/>
        <v>0</v>
      </c>
      <c r="X146" s="114">
        <f t="shared" si="11"/>
        <v>0</v>
      </c>
      <c r="Y146" s="701"/>
      <c r="Z146" s="704"/>
      <c r="AA146" s="704"/>
      <c r="AB146" s="704"/>
      <c r="AC146" s="692"/>
    </row>
    <row r="147" spans="1:29" ht="18.75" x14ac:dyDescent="0.25">
      <c r="A147" s="695"/>
      <c r="B147" s="698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10"/>
      <c r="R147" s="110"/>
      <c r="S147" s="110"/>
      <c r="T147" s="111"/>
      <c r="U147" s="112">
        <f t="shared" si="8"/>
        <v>0</v>
      </c>
      <c r="V147" s="113">
        <f t="shared" si="9"/>
        <v>0</v>
      </c>
      <c r="W147" s="113">
        <f t="shared" si="10"/>
        <v>0</v>
      </c>
      <c r="X147" s="114">
        <f t="shared" si="11"/>
        <v>0</v>
      </c>
      <c r="Y147" s="701"/>
      <c r="Z147" s="704"/>
      <c r="AA147" s="704"/>
      <c r="AB147" s="704"/>
      <c r="AC147" s="692"/>
    </row>
    <row r="148" spans="1:29" ht="18.75" x14ac:dyDescent="0.25">
      <c r="A148" s="695"/>
      <c r="B148" s="698"/>
      <c r="C148" s="107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6"/>
      <c r="R148" s="116"/>
      <c r="S148" s="116"/>
      <c r="T148" s="117"/>
      <c r="U148" s="112">
        <f t="shared" si="8"/>
        <v>0</v>
      </c>
      <c r="V148" s="113">
        <f t="shared" si="9"/>
        <v>0</v>
      </c>
      <c r="W148" s="113">
        <f t="shared" si="10"/>
        <v>0</v>
      </c>
      <c r="X148" s="114">
        <f t="shared" si="11"/>
        <v>0</v>
      </c>
      <c r="Y148" s="701"/>
      <c r="Z148" s="704"/>
      <c r="AA148" s="704"/>
      <c r="AB148" s="704"/>
      <c r="AC148" s="692"/>
    </row>
    <row r="149" spans="1:29" ht="18.75" x14ac:dyDescent="0.25">
      <c r="A149" s="695"/>
      <c r="B149" s="698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10"/>
      <c r="R149" s="110"/>
      <c r="S149" s="110"/>
      <c r="T149" s="111"/>
      <c r="U149" s="112">
        <f t="shared" si="8"/>
        <v>0</v>
      </c>
      <c r="V149" s="113">
        <f t="shared" si="9"/>
        <v>0</v>
      </c>
      <c r="W149" s="113">
        <f t="shared" si="10"/>
        <v>0</v>
      </c>
      <c r="X149" s="114">
        <f t="shared" si="11"/>
        <v>0</v>
      </c>
      <c r="Y149" s="701"/>
      <c r="Z149" s="704"/>
      <c r="AA149" s="704"/>
      <c r="AB149" s="704"/>
      <c r="AC149" s="692"/>
    </row>
    <row r="150" spans="1:29" ht="18.75" x14ac:dyDescent="0.25">
      <c r="A150" s="695"/>
      <c r="B150" s="698"/>
      <c r="C150" s="107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6"/>
      <c r="R150" s="116"/>
      <c r="S150" s="116"/>
      <c r="T150" s="117"/>
      <c r="U150" s="112">
        <f t="shared" si="8"/>
        <v>0</v>
      </c>
      <c r="V150" s="113">
        <f t="shared" si="9"/>
        <v>0</v>
      </c>
      <c r="W150" s="113">
        <f t="shared" si="10"/>
        <v>0</v>
      </c>
      <c r="X150" s="114">
        <f t="shared" si="11"/>
        <v>0</v>
      </c>
      <c r="Y150" s="701"/>
      <c r="Z150" s="704"/>
      <c r="AA150" s="704"/>
      <c r="AB150" s="704"/>
      <c r="AC150" s="692"/>
    </row>
    <row r="151" spans="1:29" ht="19.5" thickBot="1" x14ac:dyDescent="0.3">
      <c r="A151" s="696"/>
      <c r="B151" s="699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20"/>
      <c r="R151" s="120"/>
      <c r="S151" s="120"/>
      <c r="T151" s="121"/>
      <c r="U151" s="122">
        <f t="shared" si="8"/>
        <v>0</v>
      </c>
      <c r="V151" s="123">
        <f t="shared" si="9"/>
        <v>0</v>
      </c>
      <c r="W151" s="123">
        <f t="shared" si="10"/>
        <v>0</v>
      </c>
      <c r="X151" s="124">
        <f t="shared" si="11"/>
        <v>0</v>
      </c>
      <c r="Y151" s="702"/>
      <c r="Z151" s="705"/>
      <c r="AA151" s="705"/>
      <c r="AB151" s="705"/>
      <c r="AC151" s="693"/>
    </row>
    <row r="152" spans="1:29" ht="18.75" x14ac:dyDescent="0.25">
      <c r="A152" s="706">
        <v>8</v>
      </c>
      <c r="B152" s="709"/>
      <c r="C152" s="125"/>
      <c r="D152" s="100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2"/>
      <c r="S152" s="102"/>
      <c r="T152" s="103"/>
      <c r="U152" s="104">
        <f t="shared" si="8"/>
        <v>0</v>
      </c>
      <c r="V152" s="105">
        <f t="shared" si="9"/>
        <v>0</v>
      </c>
      <c r="W152" s="105">
        <f t="shared" si="10"/>
        <v>0</v>
      </c>
      <c r="X152" s="106">
        <f t="shared" si="11"/>
        <v>0</v>
      </c>
      <c r="Y152" s="700">
        <f>SUM(U152:U171)</f>
        <v>0</v>
      </c>
      <c r="Z152" s="703">
        <f>SUM(V152:V171)</f>
        <v>0</v>
      </c>
      <c r="AA152" s="703">
        <f>SUM(W152:W171)</f>
        <v>0</v>
      </c>
      <c r="AB152" s="703">
        <f>SUM(X152:X171)</f>
        <v>0</v>
      </c>
      <c r="AC152" s="691">
        <f>MAX(Y152:AB171)</f>
        <v>0</v>
      </c>
    </row>
    <row r="153" spans="1:29" ht="18.75" x14ac:dyDescent="0.25">
      <c r="A153" s="707"/>
      <c r="B153" s="710"/>
      <c r="C153" s="126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10"/>
      <c r="R153" s="110"/>
      <c r="S153" s="110"/>
      <c r="T153" s="111"/>
      <c r="U153" s="112">
        <f t="shared" si="8"/>
        <v>0</v>
      </c>
      <c r="V153" s="113">
        <f t="shared" si="9"/>
        <v>0</v>
      </c>
      <c r="W153" s="113">
        <f t="shared" si="10"/>
        <v>0</v>
      </c>
      <c r="X153" s="114">
        <f t="shared" si="11"/>
        <v>0</v>
      </c>
      <c r="Y153" s="701"/>
      <c r="Z153" s="704"/>
      <c r="AA153" s="704"/>
      <c r="AB153" s="704"/>
      <c r="AC153" s="692"/>
    </row>
    <row r="154" spans="1:29" ht="18.75" x14ac:dyDescent="0.25">
      <c r="A154" s="707"/>
      <c r="B154" s="710"/>
      <c r="C154" s="126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6"/>
      <c r="R154" s="116"/>
      <c r="S154" s="116"/>
      <c r="T154" s="117"/>
      <c r="U154" s="112">
        <f t="shared" si="8"/>
        <v>0</v>
      </c>
      <c r="V154" s="113">
        <f t="shared" si="9"/>
        <v>0</v>
      </c>
      <c r="W154" s="113">
        <f t="shared" si="10"/>
        <v>0</v>
      </c>
      <c r="X154" s="114">
        <f t="shared" si="11"/>
        <v>0</v>
      </c>
      <c r="Y154" s="701"/>
      <c r="Z154" s="704"/>
      <c r="AA154" s="704"/>
      <c r="AB154" s="704"/>
      <c r="AC154" s="692"/>
    </row>
    <row r="155" spans="1:29" ht="18.75" x14ac:dyDescent="0.25">
      <c r="A155" s="707"/>
      <c r="B155" s="710"/>
      <c r="C155" s="126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10"/>
      <c r="R155" s="110"/>
      <c r="S155" s="110"/>
      <c r="T155" s="111"/>
      <c r="U155" s="112">
        <f t="shared" si="8"/>
        <v>0</v>
      </c>
      <c r="V155" s="113">
        <f t="shared" si="9"/>
        <v>0</v>
      </c>
      <c r="W155" s="113">
        <f t="shared" si="10"/>
        <v>0</v>
      </c>
      <c r="X155" s="114">
        <f t="shared" si="11"/>
        <v>0</v>
      </c>
      <c r="Y155" s="701"/>
      <c r="Z155" s="704"/>
      <c r="AA155" s="704"/>
      <c r="AB155" s="704"/>
      <c r="AC155" s="692"/>
    </row>
    <row r="156" spans="1:29" ht="18.75" x14ac:dyDescent="0.25">
      <c r="A156" s="707"/>
      <c r="B156" s="710"/>
      <c r="C156" s="126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6"/>
      <c r="R156" s="116"/>
      <c r="S156" s="116"/>
      <c r="T156" s="117"/>
      <c r="U156" s="112">
        <f t="shared" si="8"/>
        <v>0</v>
      </c>
      <c r="V156" s="113">
        <f t="shared" si="9"/>
        <v>0</v>
      </c>
      <c r="W156" s="113">
        <f t="shared" si="10"/>
        <v>0</v>
      </c>
      <c r="X156" s="114">
        <f t="shared" si="11"/>
        <v>0</v>
      </c>
      <c r="Y156" s="701"/>
      <c r="Z156" s="704"/>
      <c r="AA156" s="704"/>
      <c r="AB156" s="704"/>
      <c r="AC156" s="692"/>
    </row>
    <row r="157" spans="1:29" ht="18.75" x14ac:dyDescent="0.25">
      <c r="A157" s="707"/>
      <c r="B157" s="710"/>
      <c r="C157" s="126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10"/>
      <c r="R157" s="110"/>
      <c r="S157" s="110"/>
      <c r="T157" s="111"/>
      <c r="U157" s="112">
        <f t="shared" si="8"/>
        <v>0</v>
      </c>
      <c r="V157" s="113">
        <f t="shared" si="9"/>
        <v>0</v>
      </c>
      <c r="W157" s="113">
        <f t="shared" si="10"/>
        <v>0</v>
      </c>
      <c r="X157" s="114">
        <f t="shared" si="11"/>
        <v>0</v>
      </c>
      <c r="Y157" s="701"/>
      <c r="Z157" s="704"/>
      <c r="AA157" s="704"/>
      <c r="AB157" s="704"/>
      <c r="AC157" s="692"/>
    </row>
    <row r="158" spans="1:29" ht="18.75" x14ac:dyDescent="0.25">
      <c r="A158" s="707"/>
      <c r="B158" s="710"/>
      <c r="C158" s="126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6"/>
      <c r="R158" s="116"/>
      <c r="S158" s="116"/>
      <c r="T158" s="117"/>
      <c r="U158" s="112">
        <f t="shared" si="8"/>
        <v>0</v>
      </c>
      <c r="V158" s="113">
        <f t="shared" si="9"/>
        <v>0</v>
      </c>
      <c r="W158" s="113">
        <f t="shared" si="10"/>
        <v>0</v>
      </c>
      <c r="X158" s="114">
        <f t="shared" si="11"/>
        <v>0</v>
      </c>
      <c r="Y158" s="701"/>
      <c r="Z158" s="704"/>
      <c r="AA158" s="704"/>
      <c r="AB158" s="704"/>
      <c r="AC158" s="692"/>
    </row>
    <row r="159" spans="1:29" ht="18.75" x14ac:dyDescent="0.25">
      <c r="A159" s="707"/>
      <c r="B159" s="710"/>
      <c r="C159" s="126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10"/>
      <c r="R159" s="110"/>
      <c r="S159" s="110"/>
      <c r="T159" s="111"/>
      <c r="U159" s="112">
        <f t="shared" si="8"/>
        <v>0</v>
      </c>
      <c r="V159" s="113">
        <f t="shared" si="9"/>
        <v>0</v>
      </c>
      <c r="W159" s="113">
        <f t="shared" si="10"/>
        <v>0</v>
      </c>
      <c r="X159" s="114">
        <f t="shared" si="11"/>
        <v>0</v>
      </c>
      <c r="Y159" s="701"/>
      <c r="Z159" s="704"/>
      <c r="AA159" s="704"/>
      <c r="AB159" s="704"/>
      <c r="AC159" s="692"/>
    </row>
    <row r="160" spans="1:29" ht="18.75" x14ac:dyDescent="0.25">
      <c r="A160" s="707"/>
      <c r="B160" s="710"/>
      <c r="C160" s="126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6"/>
      <c r="R160" s="116"/>
      <c r="S160" s="116"/>
      <c r="T160" s="117"/>
      <c r="U160" s="112">
        <f t="shared" si="8"/>
        <v>0</v>
      </c>
      <c r="V160" s="113">
        <f t="shared" si="9"/>
        <v>0</v>
      </c>
      <c r="W160" s="113">
        <f t="shared" si="10"/>
        <v>0</v>
      </c>
      <c r="X160" s="114">
        <f t="shared" si="11"/>
        <v>0</v>
      </c>
      <c r="Y160" s="701"/>
      <c r="Z160" s="704"/>
      <c r="AA160" s="704"/>
      <c r="AB160" s="704"/>
      <c r="AC160" s="692"/>
    </row>
    <row r="161" spans="1:29" ht="18.75" x14ac:dyDescent="0.25">
      <c r="A161" s="707"/>
      <c r="B161" s="710"/>
      <c r="C161" s="126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10"/>
      <c r="R161" s="110"/>
      <c r="S161" s="110"/>
      <c r="T161" s="111"/>
      <c r="U161" s="112">
        <f t="shared" si="8"/>
        <v>0</v>
      </c>
      <c r="V161" s="113">
        <f t="shared" si="9"/>
        <v>0</v>
      </c>
      <c r="W161" s="113">
        <f t="shared" si="10"/>
        <v>0</v>
      </c>
      <c r="X161" s="114">
        <f t="shared" si="11"/>
        <v>0</v>
      </c>
      <c r="Y161" s="701"/>
      <c r="Z161" s="704"/>
      <c r="AA161" s="704"/>
      <c r="AB161" s="704"/>
      <c r="AC161" s="692"/>
    </row>
    <row r="162" spans="1:29" ht="18.75" x14ac:dyDescent="0.25">
      <c r="A162" s="707"/>
      <c r="B162" s="710"/>
      <c r="C162" s="126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6"/>
      <c r="R162" s="116"/>
      <c r="S162" s="116"/>
      <c r="T162" s="117"/>
      <c r="U162" s="112">
        <f t="shared" si="8"/>
        <v>0</v>
      </c>
      <c r="V162" s="113">
        <f t="shared" si="9"/>
        <v>0</v>
      </c>
      <c r="W162" s="113">
        <f t="shared" si="10"/>
        <v>0</v>
      </c>
      <c r="X162" s="114">
        <f t="shared" si="11"/>
        <v>0</v>
      </c>
      <c r="Y162" s="701"/>
      <c r="Z162" s="704"/>
      <c r="AA162" s="704"/>
      <c r="AB162" s="704"/>
      <c r="AC162" s="692"/>
    </row>
    <row r="163" spans="1:29" ht="18.75" x14ac:dyDescent="0.25">
      <c r="A163" s="707"/>
      <c r="B163" s="710"/>
      <c r="C163" s="126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10"/>
      <c r="R163" s="110"/>
      <c r="S163" s="110"/>
      <c r="T163" s="111"/>
      <c r="U163" s="112">
        <f t="shared" si="8"/>
        <v>0</v>
      </c>
      <c r="V163" s="113">
        <f t="shared" si="9"/>
        <v>0</v>
      </c>
      <c r="W163" s="113">
        <f t="shared" si="10"/>
        <v>0</v>
      </c>
      <c r="X163" s="114">
        <f t="shared" si="11"/>
        <v>0</v>
      </c>
      <c r="Y163" s="701"/>
      <c r="Z163" s="704"/>
      <c r="AA163" s="704"/>
      <c r="AB163" s="704"/>
      <c r="AC163" s="692"/>
    </row>
    <row r="164" spans="1:29" ht="18.75" x14ac:dyDescent="0.25">
      <c r="A164" s="707"/>
      <c r="B164" s="710"/>
      <c r="C164" s="126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6"/>
      <c r="R164" s="116"/>
      <c r="S164" s="116"/>
      <c r="T164" s="117"/>
      <c r="U164" s="112">
        <f t="shared" si="8"/>
        <v>0</v>
      </c>
      <c r="V164" s="113">
        <f t="shared" si="9"/>
        <v>0</v>
      </c>
      <c r="W164" s="113">
        <f t="shared" si="10"/>
        <v>0</v>
      </c>
      <c r="X164" s="114">
        <f t="shared" si="11"/>
        <v>0</v>
      </c>
      <c r="Y164" s="701"/>
      <c r="Z164" s="704"/>
      <c r="AA164" s="704"/>
      <c r="AB164" s="704"/>
      <c r="AC164" s="692"/>
    </row>
    <row r="165" spans="1:29" ht="18.75" x14ac:dyDescent="0.25">
      <c r="A165" s="707"/>
      <c r="B165" s="710"/>
      <c r="C165" s="126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10"/>
      <c r="R165" s="110"/>
      <c r="S165" s="110"/>
      <c r="T165" s="111"/>
      <c r="U165" s="112">
        <f t="shared" si="8"/>
        <v>0</v>
      </c>
      <c r="V165" s="113">
        <f t="shared" si="9"/>
        <v>0</v>
      </c>
      <c r="W165" s="113">
        <f t="shared" si="10"/>
        <v>0</v>
      </c>
      <c r="X165" s="114">
        <f t="shared" si="11"/>
        <v>0</v>
      </c>
      <c r="Y165" s="701"/>
      <c r="Z165" s="704"/>
      <c r="AA165" s="704"/>
      <c r="AB165" s="704"/>
      <c r="AC165" s="692"/>
    </row>
    <row r="166" spans="1:29" ht="18.75" x14ac:dyDescent="0.25">
      <c r="A166" s="707"/>
      <c r="B166" s="710"/>
      <c r="C166" s="126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6"/>
      <c r="R166" s="116"/>
      <c r="S166" s="116"/>
      <c r="T166" s="117"/>
      <c r="U166" s="112">
        <f t="shared" si="8"/>
        <v>0</v>
      </c>
      <c r="V166" s="113">
        <f t="shared" si="9"/>
        <v>0</v>
      </c>
      <c r="W166" s="113">
        <f t="shared" si="10"/>
        <v>0</v>
      </c>
      <c r="X166" s="114">
        <f t="shared" si="11"/>
        <v>0</v>
      </c>
      <c r="Y166" s="701"/>
      <c r="Z166" s="704"/>
      <c r="AA166" s="704"/>
      <c r="AB166" s="704"/>
      <c r="AC166" s="692"/>
    </row>
    <row r="167" spans="1:29" ht="18.75" x14ac:dyDescent="0.25">
      <c r="A167" s="707"/>
      <c r="B167" s="710"/>
      <c r="C167" s="126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10"/>
      <c r="R167" s="110"/>
      <c r="S167" s="110"/>
      <c r="T167" s="111"/>
      <c r="U167" s="112">
        <f t="shared" si="8"/>
        <v>0</v>
      </c>
      <c r="V167" s="113">
        <f t="shared" si="9"/>
        <v>0</v>
      </c>
      <c r="W167" s="113">
        <f t="shared" si="10"/>
        <v>0</v>
      </c>
      <c r="X167" s="114">
        <f t="shared" si="11"/>
        <v>0</v>
      </c>
      <c r="Y167" s="701"/>
      <c r="Z167" s="704"/>
      <c r="AA167" s="704"/>
      <c r="AB167" s="704"/>
      <c r="AC167" s="692"/>
    </row>
    <row r="168" spans="1:29" ht="18.75" x14ac:dyDescent="0.25">
      <c r="A168" s="707"/>
      <c r="B168" s="710"/>
      <c r="C168" s="126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6"/>
      <c r="R168" s="116"/>
      <c r="S168" s="116"/>
      <c r="T168" s="117"/>
      <c r="U168" s="112">
        <f t="shared" si="8"/>
        <v>0</v>
      </c>
      <c r="V168" s="113">
        <f t="shared" si="9"/>
        <v>0</v>
      </c>
      <c r="W168" s="113">
        <f t="shared" si="10"/>
        <v>0</v>
      </c>
      <c r="X168" s="114">
        <f t="shared" si="11"/>
        <v>0</v>
      </c>
      <c r="Y168" s="701"/>
      <c r="Z168" s="704"/>
      <c r="AA168" s="704"/>
      <c r="AB168" s="704"/>
      <c r="AC168" s="692"/>
    </row>
    <row r="169" spans="1:29" ht="18.75" x14ac:dyDescent="0.25">
      <c r="A169" s="707"/>
      <c r="B169" s="710"/>
      <c r="C169" s="126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10"/>
      <c r="R169" s="110"/>
      <c r="S169" s="110"/>
      <c r="T169" s="111"/>
      <c r="U169" s="112">
        <f t="shared" si="8"/>
        <v>0</v>
      </c>
      <c r="V169" s="113">
        <f t="shared" si="9"/>
        <v>0</v>
      </c>
      <c r="W169" s="113">
        <f t="shared" si="10"/>
        <v>0</v>
      </c>
      <c r="X169" s="114">
        <f t="shared" si="11"/>
        <v>0</v>
      </c>
      <c r="Y169" s="701"/>
      <c r="Z169" s="704"/>
      <c r="AA169" s="704"/>
      <c r="AB169" s="704"/>
      <c r="AC169" s="692"/>
    </row>
    <row r="170" spans="1:29" ht="18.75" x14ac:dyDescent="0.25">
      <c r="A170" s="707"/>
      <c r="B170" s="710"/>
      <c r="C170" s="126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6"/>
      <c r="R170" s="116"/>
      <c r="S170" s="116"/>
      <c r="T170" s="117"/>
      <c r="U170" s="112">
        <f t="shared" si="8"/>
        <v>0</v>
      </c>
      <c r="V170" s="113">
        <f t="shared" si="9"/>
        <v>0</v>
      </c>
      <c r="W170" s="113">
        <f t="shared" si="10"/>
        <v>0</v>
      </c>
      <c r="X170" s="114">
        <f t="shared" si="11"/>
        <v>0</v>
      </c>
      <c r="Y170" s="701"/>
      <c r="Z170" s="704"/>
      <c r="AA170" s="704"/>
      <c r="AB170" s="704"/>
      <c r="AC170" s="692"/>
    </row>
    <row r="171" spans="1:29" ht="19.5" thickBot="1" x14ac:dyDescent="0.3">
      <c r="A171" s="708"/>
      <c r="B171" s="711"/>
      <c r="C171" s="127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20"/>
      <c r="R171" s="120"/>
      <c r="S171" s="120"/>
      <c r="T171" s="121"/>
      <c r="U171" s="122">
        <f t="shared" si="8"/>
        <v>0</v>
      </c>
      <c r="V171" s="123">
        <f t="shared" si="9"/>
        <v>0</v>
      </c>
      <c r="W171" s="123">
        <f t="shared" si="10"/>
        <v>0</v>
      </c>
      <c r="X171" s="124">
        <f t="shared" si="11"/>
        <v>0</v>
      </c>
      <c r="Y171" s="702"/>
      <c r="Z171" s="705"/>
      <c r="AA171" s="705"/>
      <c r="AB171" s="705"/>
      <c r="AC171" s="693"/>
    </row>
    <row r="172" spans="1:29" ht="18.75" x14ac:dyDescent="0.25">
      <c r="A172" s="706">
        <v>9</v>
      </c>
      <c r="B172" s="709"/>
      <c r="C172" s="125"/>
      <c r="D172" s="100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2"/>
      <c r="S172" s="102"/>
      <c r="T172" s="103"/>
      <c r="U172" s="104">
        <f t="shared" si="8"/>
        <v>0</v>
      </c>
      <c r="V172" s="105">
        <f t="shared" si="9"/>
        <v>0</v>
      </c>
      <c r="W172" s="105">
        <f t="shared" si="10"/>
        <v>0</v>
      </c>
      <c r="X172" s="106">
        <f t="shared" si="11"/>
        <v>0</v>
      </c>
      <c r="Y172" s="700">
        <f>SUM(U172:U191)</f>
        <v>0</v>
      </c>
      <c r="Z172" s="703">
        <f>SUM(V172:V191)</f>
        <v>0</v>
      </c>
      <c r="AA172" s="703">
        <f>SUM(W172:W191)</f>
        <v>0</v>
      </c>
      <c r="AB172" s="703">
        <f>SUM(X172:X191)</f>
        <v>0</v>
      </c>
      <c r="AC172" s="691">
        <f>MAX(Y172:AB191)</f>
        <v>0</v>
      </c>
    </row>
    <row r="173" spans="1:29" ht="18.75" x14ac:dyDescent="0.25">
      <c r="A173" s="707"/>
      <c r="B173" s="710"/>
      <c r="C173" s="126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10"/>
      <c r="R173" s="110"/>
      <c r="S173" s="110"/>
      <c r="T173" s="111"/>
      <c r="U173" s="112">
        <f t="shared" si="8"/>
        <v>0</v>
      </c>
      <c r="V173" s="113">
        <f t="shared" si="9"/>
        <v>0</v>
      </c>
      <c r="W173" s="113">
        <f t="shared" si="10"/>
        <v>0</v>
      </c>
      <c r="X173" s="114">
        <f t="shared" si="11"/>
        <v>0</v>
      </c>
      <c r="Y173" s="701"/>
      <c r="Z173" s="704"/>
      <c r="AA173" s="704"/>
      <c r="AB173" s="704"/>
      <c r="AC173" s="692"/>
    </row>
    <row r="174" spans="1:29" ht="18.75" x14ac:dyDescent="0.25">
      <c r="A174" s="707"/>
      <c r="B174" s="710"/>
      <c r="C174" s="126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6"/>
      <c r="R174" s="116"/>
      <c r="S174" s="116"/>
      <c r="T174" s="117"/>
      <c r="U174" s="112">
        <f t="shared" si="8"/>
        <v>0</v>
      </c>
      <c r="V174" s="113">
        <f t="shared" si="9"/>
        <v>0</v>
      </c>
      <c r="W174" s="113">
        <f t="shared" si="10"/>
        <v>0</v>
      </c>
      <c r="X174" s="114">
        <f t="shared" si="11"/>
        <v>0</v>
      </c>
      <c r="Y174" s="701"/>
      <c r="Z174" s="704"/>
      <c r="AA174" s="704"/>
      <c r="AB174" s="704"/>
      <c r="AC174" s="692"/>
    </row>
    <row r="175" spans="1:29" ht="18.75" x14ac:dyDescent="0.25">
      <c r="A175" s="707"/>
      <c r="B175" s="710"/>
      <c r="C175" s="126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10"/>
      <c r="R175" s="110"/>
      <c r="S175" s="110"/>
      <c r="T175" s="111"/>
      <c r="U175" s="112">
        <f t="shared" si="8"/>
        <v>0</v>
      </c>
      <c r="V175" s="113">
        <f t="shared" si="9"/>
        <v>0</v>
      </c>
      <c r="W175" s="113">
        <f t="shared" si="10"/>
        <v>0</v>
      </c>
      <c r="X175" s="114">
        <f t="shared" si="11"/>
        <v>0</v>
      </c>
      <c r="Y175" s="701"/>
      <c r="Z175" s="704"/>
      <c r="AA175" s="704"/>
      <c r="AB175" s="704"/>
      <c r="AC175" s="692"/>
    </row>
    <row r="176" spans="1:29" ht="18.75" x14ac:dyDescent="0.25">
      <c r="A176" s="707"/>
      <c r="B176" s="710"/>
      <c r="C176" s="126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6"/>
      <c r="R176" s="116"/>
      <c r="S176" s="116"/>
      <c r="T176" s="117"/>
      <c r="U176" s="112">
        <f t="shared" si="8"/>
        <v>0</v>
      </c>
      <c r="V176" s="113">
        <f t="shared" si="9"/>
        <v>0</v>
      </c>
      <c r="W176" s="113">
        <f t="shared" si="10"/>
        <v>0</v>
      </c>
      <c r="X176" s="114">
        <f t="shared" si="11"/>
        <v>0</v>
      </c>
      <c r="Y176" s="701"/>
      <c r="Z176" s="704"/>
      <c r="AA176" s="704"/>
      <c r="AB176" s="704"/>
      <c r="AC176" s="692"/>
    </row>
    <row r="177" spans="1:29" ht="18.75" x14ac:dyDescent="0.25">
      <c r="A177" s="707"/>
      <c r="B177" s="710"/>
      <c r="C177" s="126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10"/>
      <c r="R177" s="110"/>
      <c r="S177" s="110"/>
      <c r="T177" s="111"/>
      <c r="U177" s="112">
        <f t="shared" si="8"/>
        <v>0</v>
      </c>
      <c r="V177" s="113">
        <f t="shared" si="9"/>
        <v>0</v>
      </c>
      <c r="W177" s="113">
        <f t="shared" si="10"/>
        <v>0</v>
      </c>
      <c r="X177" s="114">
        <f t="shared" si="11"/>
        <v>0</v>
      </c>
      <c r="Y177" s="701"/>
      <c r="Z177" s="704"/>
      <c r="AA177" s="704"/>
      <c r="AB177" s="704"/>
      <c r="AC177" s="692"/>
    </row>
    <row r="178" spans="1:29" ht="18.75" x14ac:dyDescent="0.25">
      <c r="A178" s="707"/>
      <c r="B178" s="710"/>
      <c r="C178" s="126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6"/>
      <c r="R178" s="116"/>
      <c r="S178" s="116"/>
      <c r="T178" s="117"/>
      <c r="U178" s="112">
        <f t="shared" si="8"/>
        <v>0</v>
      </c>
      <c r="V178" s="113">
        <f t="shared" si="9"/>
        <v>0</v>
      </c>
      <c r="W178" s="113">
        <f t="shared" si="10"/>
        <v>0</v>
      </c>
      <c r="X178" s="114">
        <f t="shared" si="11"/>
        <v>0</v>
      </c>
      <c r="Y178" s="701"/>
      <c r="Z178" s="704"/>
      <c r="AA178" s="704"/>
      <c r="AB178" s="704"/>
      <c r="AC178" s="692"/>
    </row>
    <row r="179" spans="1:29" ht="18.75" x14ac:dyDescent="0.25">
      <c r="A179" s="707"/>
      <c r="B179" s="710"/>
      <c r="C179" s="126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10"/>
      <c r="R179" s="110"/>
      <c r="S179" s="110"/>
      <c r="T179" s="111"/>
      <c r="U179" s="112">
        <f t="shared" si="8"/>
        <v>0</v>
      </c>
      <c r="V179" s="113">
        <f t="shared" si="9"/>
        <v>0</v>
      </c>
      <c r="W179" s="113">
        <f t="shared" si="10"/>
        <v>0</v>
      </c>
      <c r="X179" s="114">
        <f t="shared" si="11"/>
        <v>0</v>
      </c>
      <c r="Y179" s="701"/>
      <c r="Z179" s="704"/>
      <c r="AA179" s="704"/>
      <c r="AB179" s="704"/>
      <c r="AC179" s="692"/>
    </row>
    <row r="180" spans="1:29" ht="18.75" x14ac:dyDescent="0.25">
      <c r="A180" s="707"/>
      <c r="B180" s="710"/>
      <c r="C180" s="126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6"/>
      <c r="R180" s="116"/>
      <c r="S180" s="116"/>
      <c r="T180" s="117"/>
      <c r="U180" s="112">
        <f t="shared" si="8"/>
        <v>0</v>
      </c>
      <c r="V180" s="113">
        <f t="shared" si="9"/>
        <v>0</v>
      </c>
      <c r="W180" s="113">
        <f t="shared" si="10"/>
        <v>0</v>
      </c>
      <c r="X180" s="114">
        <f t="shared" si="11"/>
        <v>0</v>
      </c>
      <c r="Y180" s="701"/>
      <c r="Z180" s="704"/>
      <c r="AA180" s="704"/>
      <c r="AB180" s="704"/>
      <c r="AC180" s="692"/>
    </row>
    <row r="181" spans="1:29" ht="18.75" x14ac:dyDescent="0.25">
      <c r="A181" s="707"/>
      <c r="B181" s="710"/>
      <c r="C181" s="126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10"/>
      <c r="R181" s="110"/>
      <c r="S181" s="110"/>
      <c r="T181" s="111"/>
      <c r="U181" s="112">
        <f t="shared" si="8"/>
        <v>0</v>
      </c>
      <c r="V181" s="113">
        <f t="shared" si="9"/>
        <v>0</v>
      </c>
      <c r="W181" s="113">
        <f t="shared" si="10"/>
        <v>0</v>
      </c>
      <c r="X181" s="114">
        <f t="shared" si="11"/>
        <v>0</v>
      </c>
      <c r="Y181" s="701"/>
      <c r="Z181" s="704"/>
      <c r="AA181" s="704"/>
      <c r="AB181" s="704"/>
      <c r="AC181" s="692"/>
    </row>
    <row r="182" spans="1:29" ht="18.75" x14ac:dyDescent="0.25">
      <c r="A182" s="707"/>
      <c r="B182" s="710"/>
      <c r="C182" s="126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6"/>
      <c r="R182" s="116"/>
      <c r="S182" s="116"/>
      <c r="T182" s="117"/>
      <c r="U182" s="112">
        <f t="shared" si="8"/>
        <v>0</v>
      </c>
      <c r="V182" s="113">
        <f t="shared" si="9"/>
        <v>0</v>
      </c>
      <c r="W182" s="113">
        <f t="shared" si="10"/>
        <v>0</v>
      </c>
      <c r="X182" s="114">
        <f t="shared" si="11"/>
        <v>0</v>
      </c>
      <c r="Y182" s="701"/>
      <c r="Z182" s="704"/>
      <c r="AA182" s="704"/>
      <c r="AB182" s="704"/>
      <c r="AC182" s="692"/>
    </row>
    <row r="183" spans="1:29" ht="18.75" x14ac:dyDescent="0.25">
      <c r="A183" s="707"/>
      <c r="B183" s="710"/>
      <c r="C183" s="126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10"/>
      <c r="R183" s="110"/>
      <c r="S183" s="110"/>
      <c r="T183" s="111"/>
      <c r="U183" s="112">
        <f t="shared" si="8"/>
        <v>0</v>
      </c>
      <c r="V183" s="113">
        <f t="shared" si="9"/>
        <v>0</v>
      </c>
      <c r="W183" s="113">
        <f t="shared" si="10"/>
        <v>0</v>
      </c>
      <c r="X183" s="114">
        <f t="shared" si="11"/>
        <v>0</v>
      </c>
      <c r="Y183" s="701"/>
      <c r="Z183" s="704"/>
      <c r="AA183" s="704"/>
      <c r="AB183" s="704"/>
      <c r="AC183" s="692"/>
    </row>
    <row r="184" spans="1:29" ht="18.75" x14ac:dyDescent="0.25">
      <c r="A184" s="707"/>
      <c r="B184" s="710"/>
      <c r="C184" s="126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6"/>
      <c r="R184" s="116"/>
      <c r="S184" s="116"/>
      <c r="T184" s="117"/>
      <c r="U184" s="112">
        <f t="shared" si="8"/>
        <v>0</v>
      </c>
      <c r="V184" s="113">
        <f t="shared" si="9"/>
        <v>0</v>
      </c>
      <c r="W184" s="113">
        <f t="shared" si="10"/>
        <v>0</v>
      </c>
      <c r="X184" s="114">
        <f t="shared" si="11"/>
        <v>0</v>
      </c>
      <c r="Y184" s="701"/>
      <c r="Z184" s="704"/>
      <c r="AA184" s="704"/>
      <c r="AB184" s="704"/>
      <c r="AC184" s="692"/>
    </row>
    <row r="185" spans="1:29" ht="18.75" x14ac:dyDescent="0.25">
      <c r="A185" s="707"/>
      <c r="B185" s="710"/>
      <c r="C185" s="126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10"/>
      <c r="R185" s="110"/>
      <c r="S185" s="110"/>
      <c r="T185" s="111"/>
      <c r="U185" s="112">
        <f t="shared" si="8"/>
        <v>0</v>
      </c>
      <c r="V185" s="113">
        <f t="shared" si="9"/>
        <v>0</v>
      </c>
      <c r="W185" s="113">
        <f t="shared" si="10"/>
        <v>0</v>
      </c>
      <c r="X185" s="114">
        <f t="shared" si="11"/>
        <v>0</v>
      </c>
      <c r="Y185" s="701"/>
      <c r="Z185" s="704"/>
      <c r="AA185" s="704"/>
      <c r="AB185" s="704"/>
      <c r="AC185" s="692"/>
    </row>
    <row r="186" spans="1:29" ht="18.75" x14ac:dyDescent="0.25">
      <c r="A186" s="707"/>
      <c r="B186" s="710"/>
      <c r="C186" s="126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6"/>
      <c r="R186" s="116"/>
      <c r="S186" s="116"/>
      <c r="T186" s="117"/>
      <c r="U186" s="112">
        <f t="shared" si="8"/>
        <v>0</v>
      </c>
      <c r="V186" s="113">
        <f t="shared" si="9"/>
        <v>0</v>
      </c>
      <c r="W186" s="113">
        <f t="shared" si="10"/>
        <v>0</v>
      </c>
      <c r="X186" s="114">
        <f t="shared" si="11"/>
        <v>0</v>
      </c>
      <c r="Y186" s="701"/>
      <c r="Z186" s="704"/>
      <c r="AA186" s="704"/>
      <c r="AB186" s="704"/>
      <c r="AC186" s="692"/>
    </row>
    <row r="187" spans="1:29" ht="18.75" x14ac:dyDescent="0.25">
      <c r="A187" s="707"/>
      <c r="B187" s="710"/>
      <c r="C187" s="126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10"/>
      <c r="R187" s="110"/>
      <c r="S187" s="110"/>
      <c r="T187" s="111"/>
      <c r="U187" s="112">
        <f t="shared" si="8"/>
        <v>0</v>
      </c>
      <c r="V187" s="113">
        <f t="shared" si="9"/>
        <v>0</v>
      </c>
      <c r="W187" s="113">
        <f t="shared" si="10"/>
        <v>0</v>
      </c>
      <c r="X187" s="114">
        <f t="shared" si="11"/>
        <v>0</v>
      </c>
      <c r="Y187" s="701"/>
      <c r="Z187" s="704"/>
      <c r="AA187" s="704"/>
      <c r="AB187" s="704"/>
      <c r="AC187" s="692"/>
    </row>
    <row r="188" spans="1:29" ht="18.75" x14ac:dyDescent="0.25">
      <c r="A188" s="707"/>
      <c r="B188" s="710"/>
      <c r="C188" s="126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6"/>
      <c r="R188" s="116"/>
      <c r="S188" s="116"/>
      <c r="T188" s="117"/>
      <c r="U188" s="112">
        <f t="shared" si="8"/>
        <v>0</v>
      </c>
      <c r="V188" s="113">
        <f t="shared" si="9"/>
        <v>0</v>
      </c>
      <c r="W188" s="113">
        <f t="shared" si="10"/>
        <v>0</v>
      </c>
      <c r="X188" s="114">
        <f t="shared" si="11"/>
        <v>0</v>
      </c>
      <c r="Y188" s="701"/>
      <c r="Z188" s="704"/>
      <c r="AA188" s="704"/>
      <c r="AB188" s="704"/>
      <c r="AC188" s="692"/>
    </row>
    <row r="189" spans="1:29" ht="18.75" x14ac:dyDescent="0.25">
      <c r="A189" s="707"/>
      <c r="B189" s="710"/>
      <c r="C189" s="126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10"/>
      <c r="R189" s="110"/>
      <c r="S189" s="110"/>
      <c r="T189" s="111"/>
      <c r="U189" s="112">
        <f t="shared" si="8"/>
        <v>0</v>
      </c>
      <c r="V189" s="113">
        <f t="shared" si="9"/>
        <v>0</v>
      </c>
      <c r="W189" s="113">
        <f t="shared" si="10"/>
        <v>0</v>
      </c>
      <c r="X189" s="114">
        <f t="shared" si="11"/>
        <v>0</v>
      </c>
      <c r="Y189" s="701"/>
      <c r="Z189" s="704"/>
      <c r="AA189" s="704"/>
      <c r="AB189" s="704"/>
      <c r="AC189" s="692"/>
    </row>
    <row r="190" spans="1:29" ht="18.75" x14ac:dyDescent="0.25">
      <c r="A190" s="707"/>
      <c r="B190" s="710"/>
      <c r="C190" s="126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6"/>
      <c r="R190" s="116"/>
      <c r="S190" s="116"/>
      <c r="T190" s="117"/>
      <c r="U190" s="112">
        <f t="shared" si="8"/>
        <v>0</v>
      </c>
      <c r="V190" s="113">
        <f t="shared" si="9"/>
        <v>0</v>
      </c>
      <c r="W190" s="113">
        <f t="shared" si="10"/>
        <v>0</v>
      </c>
      <c r="X190" s="114">
        <f t="shared" si="11"/>
        <v>0</v>
      </c>
      <c r="Y190" s="701"/>
      <c r="Z190" s="704"/>
      <c r="AA190" s="704"/>
      <c r="AB190" s="704"/>
      <c r="AC190" s="692"/>
    </row>
    <row r="191" spans="1:29" ht="19.5" thickBot="1" x14ac:dyDescent="0.3">
      <c r="A191" s="708"/>
      <c r="B191" s="711"/>
      <c r="C191" s="127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20"/>
      <c r="R191" s="120"/>
      <c r="S191" s="120"/>
      <c r="T191" s="121"/>
      <c r="U191" s="122">
        <f t="shared" si="8"/>
        <v>0</v>
      </c>
      <c r="V191" s="123">
        <f t="shared" si="9"/>
        <v>0</v>
      </c>
      <c r="W191" s="123">
        <f t="shared" si="10"/>
        <v>0</v>
      </c>
      <c r="X191" s="124">
        <f t="shared" si="11"/>
        <v>0</v>
      </c>
      <c r="Y191" s="702"/>
      <c r="Z191" s="705"/>
      <c r="AA191" s="705"/>
      <c r="AB191" s="705"/>
      <c r="AC191" s="693"/>
    </row>
    <row r="192" spans="1:29" ht="18.75" x14ac:dyDescent="0.25">
      <c r="A192" s="706">
        <v>10</v>
      </c>
      <c r="B192" s="709"/>
      <c r="C192" s="125"/>
      <c r="D192" s="100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2"/>
      <c r="R192" s="102"/>
      <c r="S192" s="102"/>
      <c r="T192" s="103"/>
      <c r="U192" s="104">
        <f t="shared" si="8"/>
        <v>0</v>
      </c>
      <c r="V192" s="105">
        <f t="shared" si="9"/>
        <v>0</v>
      </c>
      <c r="W192" s="105">
        <f t="shared" si="10"/>
        <v>0</v>
      </c>
      <c r="X192" s="106">
        <f t="shared" si="11"/>
        <v>0</v>
      </c>
      <c r="Y192" s="700">
        <f>SUM(U192:U211)</f>
        <v>0</v>
      </c>
      <c r="Z192" s="703">
        <f>SUM(V192:V211)</f>
        <v>0</v>
      </c>
      <c r="AA192" s="703">
        <f>SUM(W192:W211)</f>
        <v>0</v>
      </c>
      <c r="AB192" s="703">
        <f>SUM(X192:X211)</f>
        <v>0</v>
      </c>
      <c r="AC192" s="691">
        <f>MAX(Y192:AB211)</f>
        <v>0</v>
      </c>
    </row>
    <row r="193" spans="1:29" ht="18.75" x14ac:dyDescent="0.25">
      <c r="A193" s="707"/>
      <c r="B193" s="710"/>
      <c r="C193" s="126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10"/>
      <c r="R193" s="110"/>
      <c r="S193" s="110"/>
      <c r="T193" s="111"/>
      <c r="U193" s="112">
        <f t="shared" si="8"/>
        <v>0</v>
      </c>
      <c r="V193" s="113">
        <f t="shared" si="9"/>
        <v>0</v>
      </c>
      <c r="W193" s="113">
        <f t="shared" si="10"/>
        <v>0</v>
      </c>
      <c r="X193" s="114">
        <f t="shared" si="11"/>
        <v>0</v>
      </c>
      <c r="Y193" s="701"/>
      <c r="Z193" s="704"/>
      <c r="AA193" s="704"/>
      <c r="AB193" s="704"/>
      <c r="AC193" s="692"/>
    </row>
    <row r="194" spans="1:29" ht="18.75" x14ac:dyDescent="0.25">
      <c r="A194" s="707"/>
      <c r="B194" s="710"/>
      <c r="C194" s="126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6"/>
      <c r="R194" s="116"/>
      <c r="S194" s="116"/>
      <c r="T194" s="117"/>
      <c r="U194" s="112">
        <f t="shared" si="8"/>
        <v>0</v>
      </c>
      <c r="V194" s="113">
        <f t="shared" si="9"/>
        <v>0</v>
      </c>
      <c r="W194" s="113">
        <f t="shared" si="10"/>
        <v>0</v>
      </c>
      <c r="X194" s="114">
        <f t="shared" si="11"/>
        <v>0</v>
      </c>
      <c r="Y194" s="701"/>
      <c r="Z194" s="704"/>
      <c r="AA194" s="704"/>
      <c r="AB194" s="704"/>
      <c r="AC194" s="692"/>
    </row>
    <row r="195" spans="1:29" ht="18.75" x14ac:dyDescent="0.25">
      <c r="A195" s="707"/>
      <c r="B195" s="710"/>
      <c r="C195" s="126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10"/>
      <c r="R195" s="110"/>
      <c r="S195" s="110"/>
      <c r="T195" s="111"/>
      <c r="U195" s="112">
        <f t="shared" si="8"/>
        <v>0</v>
      </c>
      <c r="V195" s="113">
        <f t="shared" si="9"/>
        <v>0</v>
      </c>
      <c r="W195" s="113">
        <f t="shared" si="10"/>
        <v>0</v>
      </c>
      <c r="X195" s="114">
        <f t="shared" si="11"/>
        <v>0</v>
      </c>
      <c r="Y195" s="701"/>
      <c r="Z195" s="704"/>
      <c r="AA195" s="704"/>
      <c r="AB195" s="704"/>
      <c r="AC195" s="692"/>
    </row>
    <row r="196" spans="1:29" ht="18.75" x14ac:dyDescent="0.25">
      <c r="A196" s="707"/>
      <c r="B196" s="710"/>
      <c r="C196" s="126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6"/>
      <c r="R196" s="116"/>
      <c r="S196" s="116"/>
      <c r="T196" s="117"/>
      <c r="U196" s="112">
        <f t="shared" si="8"/>
        <v>0</v>
      </c>
      <c r="V196" s="113">
        <f t="shared" si="9"/>
        <v>0</v>
      </c>
      <c r="W196" s="113">
        <f t="shared" si="10"/>
        <v>0</v>
      </c>
      <c r="X196" s="114">
        <f t="shared" si="11"/>
        <v>0</v>
      </c>
      <c r="Y196" s="701"/>
      <c r="Z196" s="704"/>
      <c r="AA196" s="704"/>
      <c r="AB196" s="704"/>
      <c r="AC196" s="692"/>
    </row>
    <row r="197" spans="1:29" ht="18.75" x14ac:dyDescent="0.25">
      <c r="A197" s="707"/>
      <c r="B197" s="710"/>
      <c r="C197" s="126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10"/>
      <c r="R197" s="110"/>
      <c r="S197" s="110"/>
      <c r="T197" s="111"/>
      <c r="U197" s="112">
        <f t="shared" si="8"/>
        <v>0</v>
      </c>
      <c r="V197" s="113">
        <f t="shared" si="9"/>
        <v>0</v>
      </c>
      <c r="W197" s="113">
        <f t="shared" si="10"/>
        <v>0</v>
      </c>
      <c r="X197" s="114">
        <f t="shared" si="11"/>
        <v>0</v>
      </c>
      <c r="Y197" s="701"/>
      <c r="Z197" s="704"/>
      <c r="AA197" s="704"/>
      <c r="AB197" s="704"/>
      <c r="AC197" s="692"/>
    </row>
    <row r="198" spans="1:29" ht="18.75" x14ac:dyDescent="0.25">
      <c r="A198" s="707"/>
      <c r="B198" s="710"/>
      <c r="C198" s="126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6"/>
      <c r="R198" s="116"/>
      <c r="S198" s="116"/>
      <c r="T198" s="117"/>
      <c r="U198" s="112">
        <f t="shared" si="8"/>
        <v>0</v>
      </c>
      <c r="V198" s="113">
        <f t="shared" si="9"/>
        <v>0</v>
      </c>
      <c r="W198" s="113">
        <f t="shared" si="10"/>
        <v>0</v>
      </c>
      <c r="X198" s="114">
        <f t="shared" si="11"/>
        <v>0</v>
      </c>
      <c r="Y198" s="701"/>
      <c r="Z198" s="704"/>
      <c r="AA198" s="704"/>
      <c r="AB198" s="704"/>
      <c r="AC198" s="692"/>
    </row>
    <row r="199" spans="1:29" ht="18.75" x14ac:dyDescent="0.25">
      <c r="A199" s="707"/>
      <c r="B199" s="710"/>
      <c r="C199" s="126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10"/>
      <c r="R199" s="110"/>
      <c r="S199" s="110"/>
      <c r="T199" s="111"/>
      <c r="U199" s="112">
        <f t="shared" si="8"/>
        <v>0</v>
      </c>
      <c r="V199" s="113">
        <f t="shared" si="9"/>
        <v>0</v>
      </c>
      <c r="W199" s="113">
        <f t="shared" si="10"/>
        <v>0</v>
      </c>
      <c r="X199" s="114">
        <f t="shared" si="11"/>
        <v>0</v>
      </c>
      <c r="Y199" s="701"/>
      <c r="Z199" s="704"/>
      <c r="AA199" s="704"/>
      <c r="AB199" s="704"/>
      <c r="AC199" s="692"/>
    </row>
    <row r="200" spans="1:29" ht="18.75" x14ac:dyDescent="0.25">
      <c r="A200" s="707"/>
      <c r="B200" s="710"/>
      <c r="C200" s="126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6"/>
      <c r="R200" s="116"/>
      <c r="S200" s="116"/>
      <c r="T200" s="117"/>
      <c r="U200" s="112">
        <f t="shared" si="8"/>
        <v>0</v>
      </c>
      <c r="V200" s="113">
        <f t="shared" si="9"/>
        <v>0</v>
      </c>
      <c r="W200" s="113">
        <f t="shared" si="10"/>
        <v>0</v>
      </c>
      <c r="X200" s="114">
        <f t="shared" si="11"/>
        <v>0</v>
      </c>
      <c r="Y200" s="701"/>
      <c r="Z200" s="704"/>
      <c r="AA200" s="704"/>
      <c r="AB200" s="704"/>
      <c r="AC200" s="692"/>
    </row>
    <row r="201" spans="1:29" ht="18.75" x14ac:dyDescent="0.25">
      <c r="A201" s="707"/>
      <c r="B201" s="710"/>
      <c r="C201" s="126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10"/>
      <c r="R201" s="110"/>
      <c r="S201" s="110"/>
      <c r="T201" s="111"/>
      <c r="U201" s="112">
        <f t="shared" si="8"/>
        <v>0</v>
      </c>
      <c r="V201" s="113">
        <f t="shared" si="9"/>
        <v>0</v>
      </c>
      <c r="W201" s="113">
        <f t="shared" si="10"/>
        <v>0</v>
      </c>
      <c r="X201" s="114">
        <f t="shared" si="11"/>
        <v>0</v>
      </c>
      <c r="Y201" s="701"/>
      <c r="Z201" s="704"/>
      <c r="AA201" s="704"/>
      <c r="AB201" s="704"/>
      <c r="AC201" s="692"/>
    </row>
    <row r="202" spans="1:29" ht="18.75" x14ac:dyDescent="0.25">
      <c r="A202" s="707"/>
      <c r="B202" s="710"/>
      <c r="C202" s="126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6"/>
      <c r="R202" s="116"/>
      <c r="S202" s="116"/>
      <c r="T202" s="117"/>
      <c r="U202" s="112">
        <f t="shared" si="8"/>
        <v>0</v>
      </c>
      <c r="V202" s="113">
        <f t="shared" si="9"/>
        <v>0</v>
      </c>
      <c r="W202" s="113">
        <f t="shared" si="10"/>
        <v>0</v>
      </c>
      <c r="X202" s="114">
        <f t="shared" si="11"/>
        <v>0</v>
      </c>
      <c r="Y202" s="701"/>
      <c r="Z202" s="704"/>
      <c r="AA202" s="704"/>
      <c r="AB202" s="704"/>
      <c r="AC202" s="692"/>
    </row>
    <row r="203" spans="1:29" ht="18.75" x14ac:dyDescent="0.25">
      <c r="A203" s="707"/>
      <c r="B203" s="710"/>
      <c r="C203" s="126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10"/>
      <c r="R203" s="110"/>
      <c r="S203" s="110"/>
      <c r="T203" s="111"/>
      <c r="U203" s="112">
        <f t="shared" si="8"/>
        <v>0</v>
      </c>
      <c r="V203" s="113">
        <f t="shared" si="9"/>
        <v>0</v>
      </c>
      <c r="W203" s="113">
        <f t="shared" si="10"/>
        <v>0</v>
      </c>
      <c r="X203" s="114">
        <f t="shared" si="11"/>
        <v>0</v>
      </c>
      <c r="Y203" s="701"/>
      <c r="Z203" s="704"/>
      <c r="AA203" s="704"/>
      <c r="AB203" s="704"/>
      <c r="AC203" s="692"/>
    </row>
    <row r="204" spans="1:29" ht="18.75" x14ac:dyDescent="0.25">
      <c r="A204" s="707"/>
      <c r="B204" s="710"/>
      <c r="C204" s="126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6"/>
      <c r="R204" s="116"/>
      <c r="S204" s="116"/>
      <c r="T204" s="117"/>
      <c r="U204" s="112">
        <f t="shared" ref="U204:U267" si="12">IF(AND(E204=0,F204=0,G204=0),0,IF(AND(E204=0,F204=0),G204,IF(AND(E204=0,G204=0),F204,IF(AND(F204=0,G204=0),E204,IF(E204=0,(F204+G204)/2,IF(F204=0,(E204+G204)/2,IF(G204=0,(E204+F204)/2,(E204+F204+G204)/3)))))))</f>
        <v>0</v>
      </c>
      <c r="V204" s="113">
        <f t="shared" ref="V204:V267" si="13">IF(AND(H204=0,I204=0,J204=0),0,IF(AND(H204=0,I204=0),J204,IF(AND(H204=0,J204=0),I204,IF(AND(I204=0,J204=0),H204,IF(H204=0,(I204+J204)/2,IF(I204=0,(H204+J204)/2,IF(J204=0,(H204+I204)/2,(H204+I204+J204)/3)))))))</f>
        <v>0</v>
      </c>
      <c r="W204" s="113">
        <f t="shared" ref="W204:W267" si="14">IF(AND(K204=0,L204=0,M204=0),0,IF(AND(K204=0,L204=0),M204,IF(AND(K204=0,M204=0),L204,IF(AND(L204=0,M204=0),K204,IF(K204=0,(L204+M204)/2,IF(L204=0,(K204+M204)/2,IF(M204=0,(K204+L204)/2,(K204+L204+M204)/3)))))))</f>
        <v>0</v>
      </c>
      <c r="X204" s="114">
        <f t="shared" ref="X204:X267" si="15">IF(AND(N204=0,O204=0,P204=0),0,IF(AND(N204=0,O204=0),P204,IF(AND(N204=0,P204=0),O204,IF(AND(O204=0,P204=0),N204,IF(N204=0,(O204+P204)/2,IF(O204=0,(N204+P204)/2,IF(P204=0,(N204+O204)/2,(N204+O204+P204)/3)))))))</f>
        <v>0</v>
      </c>
      <c r="Y204" s="701"/>
      <c r="Z204" s="704"/>
      <c r="AA204" s="704"/>
      <c r="AB204" s="704"/>
      <c r="AC204" s="692"/>
    </row>
    <row r="205" spans="1:29" ht="18.75" x14ac:dyDescent="0.25">
      <c r="A205" s="707"/>
      <c r="B205" s="710"/>
      <c r="C205" s="126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10"/>
      <c r="R205" s="110"/>
      <c r="S205" s="110"/>
      <c r="T205" s="111"/>
      <c r="U205" s="112">
        <f t="shared" si="12"/>
        <v>0</v>
      </c>
      <c r="V205" s="113">
        <f t="shared" si="13"/>
        <v>0</v>
      </c>
      <c r="W205" s="113">
        <f t="shared" si="14"/>
        <v>0</v>
      </c>
      <c r="X205" s="114">
        <f t="shared" si="15"/>
        <v>0</v>
      </c>
      <c r="Y205" s="701"/>
      <c r="Z205" s="704"/>
      <c r="AA205" s="704"/>
      <c r="AB205" s="704"/>
      <c r="AC205" s="692"/>
    </row>
    <row r="206" spans="1:29" ht="18.75" x14ac:dyDescent="0.25">
      <c r="A206" s="707"/>
      <c r="B206" s="710"/>
      <c r="C206" s="126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6"/>
      <c r="R206" s="116"/>
      <c r="S206" s="116"/>
      <c r="T206" s="117"/>
      <c r="U206" s="112">
        <f t="shared" si="12"/>
        <v>0</v>
      </c>
      <c r="V206" s="113">
        <f t="shared" si="13"/>
        <v>0</v>
      </c>
      <c r="W206" s="113">
        <f t="shared" si="14"/>
        <v>0</v>
      </c>
      <c r="X206" s="114">
        <f t="shared" si="15"/>
        <v>0</v>
      </c>
      <c r="Y206" s="701"/>
      <c r="Z206" s="704"/>
      <c r="AA206" s="704"/>
      <c r="AB206" s="704"/>
      <c r="AC206" s="692"/>
    </row>
    <row r="207" spans="1:29" ht="18.75" x14ac:dyDescent="0.25">
      <c r="A207" s="707"/>
      <c r="B207" s="710"/>
      <c r="C207" s="126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10"/>
      <c r="R207" s="110"/>
      <c r="S207" s="110"/>
      <c r="T207" s="111"/>
      <c r="U207" s="112">
        <f t="shared" si="12"/>
        <v>0</v>
      </c>
      <c r="V207" s="113">
        <f t="shared" si="13"/>
        <v>0</v>
      </c>
      <c r="W207" s="113">
        <f t="shared" si="14"/>
        <v>0</v>
      </c>
      <c r="X207" s="114">
        <f t="shared" si="15"/>
        <v>0</v>
      </c>
      <c r="Y207" s="701"/>
      <c r="Z207" s="704"/>
      <c r="AA207" s="704"/>
      <c r="AB207" s="704"/>
      <c r="AC207" s="692"/>
    </row>
    <row r="208" spans="1:29" ht="18.75" x14ac:dyDescent="0.25">
      <c r="A208" s="707"/>
      <c r="B208" s="710"/>
      <c r="C208" s="126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6"/>
      <c r="R208" s="116"/>
      <c r="S208" s="116"/>
      <c r="T208" s="117"/>
      <c r="U208" s="112">
        <f t="shared" si="12"/>
        <v>0</v>
      </c>
      <c r="V208" s="113">
        <f t="shared" si="13"/>
        <v>0</v>
      </c>
      <c r="W208" s="113">
        <f t="shared" si="14"/>
        <v>0</v>
      </c>
      <c r="X208" s="114">
        <f t="shared" si="15"/>
        <v>0</v>
      </c>
      <c r="Y208" s="701"/>
      <c r="Z208" s="704"/>
      <c r="AA208" s="704"/>
      <c r="AB208" s="704"/>
      <c r="AC208" s="692"/>
    </row>
    <row r="209" spans="1:29" ht="18.75" x14ac:dyDescent="0.25">
      <c r="A209" s="707"/>
      <c r="B209" s="710"/>
      <c r="C209" s="126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10"/>
      <c r="R209" s="110"/>
      <c r="S209" s="110"/>
      <c r="T209" s="111"/>
      <c r="U209" s="112">
        <f t="shared" si="12"/>
        <v>0</v>
      </c>
      <c r="V209" s="113">
        <f t="shared" si="13"/>
        <v>0</v>
      </c>
      <c r="W209" s="113">
        <f t="shared" si="14"/>
        <v>0</v>
      </c>
      <c r="X209" s="114">
        <f t="shared" si="15"/>
        <v>0</v>
      </c>
      <c r="Y209" s="701"/>
      <c r="Z209" s="704"/>
      <c r="AA209" s="704"/>
      <c r="AB209" s="704"/>
      <c r="AC209" s="692"/>
    </row>
    <row r="210" spans="1:29" ht="18.75" x14ac:dyDescent="0.25">
      <c r="A210" s="707"/>
      <c r="B210" s="710"/>
      <c r="C210" s="126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6"/>
      <c r="R210" s="116"/>
      <c r="S210" s="116"/>
      <c r="T210" s="117"/>
      <c r="U210" s="112">
        <f t="shared" si="12"/>
        <v>0</v>
      </c>
      <c r="V210" s="113">
        <f t="shared" si="13"/>
        <v>0</v>
      </c>
      <c r="W210" s="113">
        <f t="shared" si="14"/>
        <v>0</v>
      </c>
      <c r="X210" s="114">
        <f t="shared" si="15"/>
        <v>0</v>
      </c>
      <c r="Y210" s="701"/>
      <c r="Z210" s="704"/>
      <c r="AA210" s="704"/>
      <c r="AB210" s="704"/>
      <c r="AC210" s="692"/>
    </row>
    <row r="211" spans="1:29" ht="19.5" thickBot="1" x14ac:dyDescent="0.3">
      <c r="A211" s="708"/>
      <c r="B211" s="711"/>
      <c r="C211" s="127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20"/>
      <c r="R211" s="120"/>
      <c r="S211" s="120"/>
      <c r="T211" s="121"/>
      <c r="U211" s="122">
        <f t="shared" si="12"/>
        <v>0</v>
      </c>
      <c r="V211" s="123">
        <f t="shared" si="13"/>
        <v>0</v>
      </c>
      <c r="W211" s="123">
        <f t="shared" si="14"/>
        <v>0</v>
      </c>
      <c r="X211" s="124">
        <f t="shared" si="15"/>
        <v>0</v>
      </c>
      <c r="Y211" s="702"/>
      <c r="Z211" s="705"/>
      <c r="AA211" s="705"/>
      <c r="AB211" s="705"/>
      <c r="AC211" s="693"/>
    </row>
    <row r="212" spans="1:29" ht="18.75" x14ac:dyDescent="0.25">
      <c r="A212" s="706">
        <v>11</v>
      </c>
      <c r="B212" s="709"/>
      <c r="C212" s="125"/>
      <c r="D212" s="100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2"/>
      <c r="R212" s="102"/>
      <c r="S212" s="102"/>
      <c r="T212" s="103"/>
      <c r="U212" s="104">
        <f t="shared" si="12"/>
        <v>0</v>
      </c>
      <c r="V212" s="105">
        <f t="shared" si="13"/>
        <v>0</v>
      </c>
      <c r="W212" s="105">
        <f t="shared" si="14"/>
        <v>0</v>
      </c>
      <c r="X212" s="106">
        <f t="shared" si="15"/>
        <v>0</v>
      </c>
      <c r="Y212" s="700">
        <f>SUM(U212:U231)</f>
        <v>0</v>
      </c>
      <c r="Z212" s="703">
        <f>SUM(V212:V231)</f>
        <v>0</v>
      </c>
      <c r="AA212" s="703">
        <f>SUM(W212:W231)</f>
        <v>0</v>
      </c>
      <c r="AB212" s="703">
        <f>SUM(X212:X231)</f>
        <v>0</v>
      </c>
      <c r="AC212" s="691">
        <f>MAX(Y212:AB231)</f>
        <v>0</v>
      </c>
    </row>
    <row r="213" spans="1:29" ht="18.75" x14ac:dyDescent="0.25">
      <c r="A213" s="707"/>
      <c r="B213" s="710"/>
      <c r="C213" s="126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10"/>
      <c r="R213" s="110"/>
      <c r="S213" s="110"/>
      <c r="T213" s="111"/>
      <c r="U213" s="112">
        <f t="shared" si="12"/>
        <v>0</v>
      </c>
      <c r="V213" s="113">
        <f t="shared" si="13"/>
        <v>0</v>
      </c>
      <c r="W213" s="113">
        <f t="shared" si="14"/>
        <v>0</v>
      </c>
      <c r="X213" s="114">
        <f t="shared" si="15"/>
        <v>0</v>
      </c>
      <c r="Y213" s="701"/>
      <c r="Z213" s="704"/>
      <c r="AA213" s="704"/>
      <c r="AB213" s="704"/>
      <c r="AC213" s="692"/>
    </row>
    <row r="214" spans="1:29" ht="18.75" x14ac:dyDescent="0.25">
      <c r="A214" s="707"/>
      <c r="B214" s="710"/>
      <c r="C214" s="126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6"/>
      <c r="R214" s="116"/>
      <c r="S214" s="116"/>
      <c r="T214" s="117"/>
      <c r="U214" s="112">
        <f t="shared" si="12"/>
        <v>0</v>
      </c>
      <c r="V214" s="113">
        <f t="shared" si="13"/>
        <v>0</v>
      </c>
      <c r="W214" s="113">
        <f t="shared" si="14"/>
        <v>0</v>
      </c>
      <c r="X214" s="114">
        <f t="shared" si="15"/>
        <v>0</v>
      </c>
      <c r="Y214" s="701"/>
      <c r="Z214" s="704"/>
      <c r="AA214" s="704"/>
      <c r="AB214" s="704"/>
      <c r="AC214" s="692"/>
    </row>
    <row r="215" spans="1:29" ht="18.75" x14ac:dyDescent="0.25">
      <c r="A215" s="707"/>
      <c r="B215" s="710"/>
      <c r="C215" s="126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10"/>
      <c r="R215" s="110"/>
      <c r="S215" s="110"/>
      <c r="T215" s="111"/>
      <c r="U215" s="112">
        <f t="shared" si="12"/>
        <v>0</v>
      </c>
      <c r="V215" s="113">
        <f t="shared" si="13"/>
        <v>0</v>
      </c>
      <c r="W215" s="113">
        <f t="shared" si="14"/>
        <v>0</v>
      </c>
      <c r="X215" s="114">
        <f t="shared" si="15"/>
        <v>0</v>
      </c>
      <c r="Y215" s="701"/>
      <c r="Z215" s="704"/>
      <c r="AA215" s="704"/>
      <c r="AB215" s="704"/>
      <c r="AC215" s="692"/>
    </row>
    <row r="216" spans="1:29" ht="18.75" x14ac:dyDescent="0.25">
      <c r="A216" s="707"/>
      <c r="B216" s="710"/>
      <c r="C216" s="126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6"/>
      <c r="R216" s="116"/>
      <c r="S216" s="116"/>
      <c r="T216" s="117"/>
      <c r="U216" s="112">
        <f t="shared" si="12"/>
        <v>0</v>
      </c>
      <c r="V216" s="113">
        <f t="shared" si="13"/>
        <v>0</v>
      </c>
      <c r="W216" s="113">
        <f t="shared" si="14"/>
        <v>0</v>
      </c>
      <c r="X216" s="114">
        <f t="shared" si="15"/>
        <v>0</v>
      </c>
      <c r="Y216" s="701"/>
      <c r="Z216" s="704"/>
      <c r="AA216" s="704"/>
      <c r="AB216" s="704"/>
      <c r="AC216" s="692"/>
    </row>
    <row r="217" spans="1:29" ht="18.75" x14ac:dyDescent="0.25">
      <c r="A217" s="707"/>
      <c r="B217" s="710"/>
      <c r="C217" s="126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10"/>
      <c r="R217" s="110"/>
      <c r="S217" s="110"/>
      <c r="T217" s="111"/>
      <c r="U217" s="112">
        <f t="shared" si="12"/>
        <v>0</v>
      </c>
      <c r="V217" s="113">
        <f t="shared" si="13"/>
        <v>0</v>
      </c>
      <c r="W217" s="113">
        <f t="shared" si="14"/>
        <v>0</v>
      </c>
      <c r="X217" s="114">
        <f t="shared" si="15"/>
        <v>0</v>
      </c>
      <c r="Y217" s="701"/>
      <c r="Z217" s="704"/>
      <c r="AA217" s="704"/>
      <c r="AB217" s="704"/>
      <c r="AC217" s="692"/>
    </row>
    <row r="218" spans="1:29" ht="18.75" x14ac:dyDescent="0.25">
      <c r="A218" s="707"/>
      <c r="B218" s="710"/>
      <c r="C218" s="126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6"/>
      <c r="R218" s="116"/>
      <c r="S218" s="116"/>
      <c r="T218" s="117"/>
      <c r="U218" s="112">
        <f t="shared" si="12"/>
        <v>0</v>
      </c>
      <c r="V218" s="113">
        <f t="shared" si="13"/>
        <v>0</v>
      </c>
      <c r="W218" s="113">
        <f t="shared" si="14"/>
        <v>0</v>
      </c>
      <c r="X218" s="114">
        <f t="shared" si="15"/>
        <v>0</v>
      </c>
      <c r="Y218" s="701"/>
      <c r="Z218" s="704"/>
      <c r="AA218" s="704"/>
      <c r="AB218" s="704"/>
      <c r="AC218" s="692"/>
    </row>
    <row r="219" spans="1:29" ht="18.75" x14ac:dyDescent="0.25">
      <c r="A219" s="707"/>
      <c r="B219" s="710"/>
      <c r="C219" s="126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10"/>
      <c r="R219" s="110"/>
      <c r="S219" s="110"/>
      <c r="T219" s="111"/>
      <c r="U219" s="112">
        <f t="shared" si="12"/>
        <v>0</v>
      </c>
      <c r="V219" s="113">
        <f t="shared" si="13"/>
        <v>0</v>
      </c>
      <c r="W219" s="113">
        <f t="shared" si="14"/>
        <v>0</v>
      </c>
      <c r="X219" s="114">
        <f t="shared" si="15"/>
        <v>0</v>
      </c>
      <c r="Y219" s="701"/>
      <c r="Z219" s="704"/>
      <c r="AA219" s="704"/>
      <c r="AB219" s="704"/>
      <c r="AC219" s="692"/>
    </row>
    <row r="220" spans="1:29" ht="18.75" x14ac:dyDescent="0.25">
      <c r="A220" s="707"/>
      <c r="B220" s="710"/>
      <c r="C220" s="126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6"/>
      <c r="R220" s="116"/>
      <c r="S220" s="116"/>
      <c r="T220" s="117"/>
      <c r="U220" s="112">
        <f t="shared" si="12"/>
        <v>0</v>
      </c>
      <c r="V220" s="113">
        <f t="shared" si="13"/>
        <v>0</v>
      </c>
      <c r="W220" s="113">
        <f t="shared" si="14"/>
        <v>0</v>
      </c>
      <c r="X220" s="114">
        <f t="shared" si="15"/>
        <v>0</v>
      </c>
      <c r="Y220" s="701"/>
      <c r="Z220" s="704"/>
      <c r="AA220" s="704"/>
      <c r="AB220" s="704"/>
      <c r="AC220" s="692"/>
    </row>
    <row r="221" spans="1:29" ht="18.75" x14ac:dyDescent="0.25">
      <c r="A221" s="707"/>
      <c r="B221" s="710"/>
      <c r="C221" s="126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10"/>
      <c r="R221" s="110"/>
      <c r="S221" s="110"/>
      <c r="T221" s="111"/>
      <c r="U221" s="112">
        <f t="shared" si="12"/>
        <v>0</v>
      </c>
      <c r="V221" s="113">
        <f t="shared" si="13"/>
        <v>0</v>
      </c>
      <c r="W221" s="113">
        <f t="shared" si="14"/>
        <v>0</v>
      </c>
      <c r="X221" s="114">
        <f t="shared" si="15"/>
        <v>0</v>
      </c>
      <c r="Y221" s="701"/>
      <c r="Z221" s="704"/>
      <c r="AA221" s="704"/>
      <c r="AB221" s="704"/>
      <c r="AC221" s="692"/>
    </row>
    <row r="222" spans="1:29" ht="18.75" x14ac:dyDescent="0.25">
      <c r="A222" s="707"/>
      <c r="B222" s="710"/>
      <c r="C222" s="126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6"/>
      <c r="R222" s="116"/>
      <c r="S222" s="116"/>
      <c r="T222" s="117"/>
      <c r="U222" s="112">
        <f t="shared" si="12"/>
        <v>0</v>
      </c>
      <c r="V222" s="113">
        <f t="shared" si="13"/>
        <v>0</v>
      </c>
      <c r="W222" s="113">
        <f t="shared" si="14"/>
        <v>0</v>
      </c>
      <c r="X222" s="114">
        <f t="shared" si="15"/>
        <v>0</v>
      </c>
      <c r="Y222" s="701"/>
      <c r="Z222" s="704"/>
      <c r="AA222" s="704"/>
      <c r="AB222" s="704"/>
      <c r="AC222" s="692"/>
    </row>
    <row r="223" spans="1:29" ht="18.75" x14ac:dyDescent="0.25">
      <c r="A223" s="707"/>
      <c r="B223" s="710"/>
      <c r="C223" s="126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10"/>
      <c r="R223" s="110"/>
      <c r="S223" s="110"/>
      <c r="T223" s="111"/>
      <c r="U223" s="112">
        <f t="shared" si="12"/>
        <v>0</v>
      </c>
      <c r="V223" s="113">
        <f t="shared" si="13"/>
        <v>0</v>
      </c>
      <c r="W223" s="113">
        <f t="shared" si="14"/>
        <v>0</v>
      </c>
      <c r="X223" s="114">
        <f t="shared" si="15"/>
        <v>0</v>
      </c>
      <c r="Y223" s="701"/>
      <c r="Z223" s="704"/>
      <c r="AA223" s="704"/>
      <c r="AB223" s="704"/>
      <c r="AC223" s="692"/>
    </row>
    <row r="224" spans="1:29" ht="18.75" x14ac:dyDescent="0.25">
      <c r="A224" s="707"/>
      <c r="B224" s="710"/>
      <c r="C224" s="126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6"/>
      <c r="R224" s="116"/>
      <c r="S224" s="116"/>
      <c r="T224" s="117"/>
      <c r="U224" s="112">
        <f t="shared" si="12"/>
        <v>0</v>
      </c>
      <c r="V224" s="113">
        <f t="shared" si="13"/>
        <v>0</v>
      </c>
      <c r="W224" s="113">
        <f t="shared" si="14"/>
        <v>0</v>
      </c>
      <c r="X224" s="114">
        <f t="shared" si="15"/>
        <v>0</v>
      </c>
      <c r="Y224" s="701"/>
      <c r="Z224" s="704"/>
      <c r="AA224" s="704"/>
      <c r="AB224" s="704"/>
      <c r="AC224" s="692"/>
    </row>
    <row r="225" spans="1:29" ht="18.75" x14ac:dyDescent="0.25">
      <c r="A225" s="707"/>
      <c r="B225" s="710"/>
      <c r="C225" s="126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10"/>
      <c r="R225" s="110"/>
      <c r="S225" s="110"/>
      <c r="T225" s="111"/>
      <c r="U225" s="112">
        <f t="shared" si="12"/>
        <v>0</v>
      </c>
      <c r="V225" s="113">
        <f t="shared" si="13"/>
        <v>0</v>
      </c>
      <c r="W225" s="113">
        <f t="shared" si="14"/>
        <v>0</v>
      </c>
      <c r="X225" s="114">
        <f t="shared" si="15"/>
        <v>0</v>
      </c>
      <c r="Y225" s="701"/>
      <c r="Z225" s="704"/>
      <c r="AA225" s="704"/>
      <c r="AB225" s="704"/>
      <c r="AC225" s="692"/>
    </row>
    <row r="226" spans="1:29" ht="18.75" x14ac:dyDescent="0.25">
      <c r="A226" s="707"/>
      <c r="B226" s="710"/>
      <c r="C226" s="126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6"/>
      <c r="R226" s="116"/>
      <c r="S226" s="116"/>
      <c r="T226" s="117"/>
      <c r="U226" s="112">
        <f t="shared" si="12"/>
        <v>0</v>
      </c>
      <c r="V226" s="113">
        <f t="shared" si="13"/>
        <v>0</v>
      </c>
      <c r="W226" s="113">
        <f t="shared" si="14"/>
        <v>0</v>
      </c>
      <c r="X226" s="114">
        <f t="shared" si="15"/>
        <v>0</v>
      </c>
      <c r="Y226" s="701"/>
      <c r="Z226" s="704"/>
      <c r="AA226" s="704"/>
      <c r="AB226" s="704"/>
      <c r="AC226" s="692"/>
    </row>
    <row r="227" spans="1:29" ht="18.75" x14ac:dyDescent="0.25">
      <c r="A227" s="707"/>
      <c r="B227" s="710"/>
      <c r="C227" s="126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10"/>
      <c r="R227" s="110"/>
      <c r="S227" s="110"/>
      <c r="T227" s="111"/>
      <c r="U227" s="112">
        <f t="shared" si="12"/>
        <v>0</v>
      </c>
      <c r="V227" s="113">
        <f t="shared" si="13"/>
        <v>0</v>
      </c>
      <c r="W227" s="113">
        <f t="shared" si="14"/>
        <v>0</v>
      </c>
      <c r="X227" s="114">
        <f t="shared" si="15"/>
        <v>0</v>
      </c>
      <c r="Y227" s="701"/>
      <c r="Z227" s="704"/>
      <c r="AA227" s="704"/>
      <c r="AB227" s="704"/>
      <c r="AC227" s="692"/>
    </row>
    <row r="228" spans="1:29" ht="18.75" x14ac:dyDescent="0.25">
      <c r="A228" s="707"/>
      <c r="B228" s="710"/>
      <c r="C228" s="126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6"/>
      <c r="R228" s="116"/>
      <c r="S228" s="116"/>
      <c r="T228" s="117"/>
      <c r="U228" s="112">
        <f t="shared" si="12"/>
        <v>0</v>
      </c>
      <c r="V228" s="113">
        <f t="shared" si="13"/>
        <v>0</v>
      </c>
      <c r="W228" s="113">
        <f t="shared" si="14"/>
        <v>0</v>
      </c>
      <c r="X228" s="114">
        <f t="shared" si="15"/>
        <v>0</v>
      </c>
      <c r="Y228" s="701"/>
      <c r="Z228" s="704"/>
      <c r="AA228" s="704"/>
      <c r="AB228" s="704"/>
      <c r="AC228" s="692"/>
    </row>
    <row r="229" spans="1:29" ht="18.75" x14ac:dyDescent="0.25">
      <c r="A229" s="707"/>
      <c r="B229" s="710"/>
      <c r="C229" s="126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10"/>
      <c r="R229" s="110"/>
      <c r="S229" s="110"/>
      <c r="T229" s="111"/>
      <c r="U229" s="112">
        <f t="shared" si="12"/>
        <v>0</v>
      </c>
      <c r="V229" s="113">
        <f t="shared" si="13"/>
        <v>0</v>
      </c>
      <c r="W229" s="113">
        <f t="shared" si="14"/>
        <v>0</v>
      </c>
      <c r="X229" s="114">
        <f t="shared" si="15"/>
        <v>0</v>
      </c>
      <c r="Y229" s="701"/>
      <c r="Z229" s="704"/>
      <c r="AA229" s="704"/>
      <c r="AB229" s="704"/>
      <c r="AC229" s="692"/>
    </row>
    <row r="230" spans="1:29" ht="18.75" x14ac:dyDescent="0.25">
      <c r="A230" s="707"/>
      <c r="B230" s="710"/>
      <c r="C230" s="126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6"/>
      <c r="R230" s="116"/>
      <c r="S230" s="116"/>
      <c r="T230" s="117"/>
      <c r="U230" s="112">
        <f t="shared" si="12"/>
        <v>0</v>
      </c>
      <c r="V230" s="113">
        <f t="shared" si="13"/>
        <v>0</v>
      </c>
      <c r="W230" s="113">
        <f t="shared" si="14"/>
        <v>0</v>
      </c>
      <c r="X230" s="114">
        <f t="shared" si="15"/>
        <v>0</v>
      </c>
      <c r="Y230" s="701"/>
      <c r="Z230" s="704"/>
      <c r="AA230" s="704"/>
      <c r="AB230" s="704"/>
      <c r="AC230" s="692"/>
    </row>
    <row r="231" spans="1:29" ht="19.5" thickBot="1" x14ac:dyDescent="0.3">
      <c r="A231" s="708"/>
      <c r="B231" s="711"/>
      <c r="C231" s="127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20"/>
      <c r="R231" s="120"/>
      <c r="S231" s="120"/>
      <c r="T231" s="121"/>
      <c r="U231" s="122">
        <f t="shared" si="12"/>
        <v>0</v>
      </c>
      <c r="V231" s="123">
        <f t="shared" si="13"/>
        <v>0</v>
      </c>
      <c r="W231" s="123">
        <f t="shared" si="14"/>
        <v>0</v>
      </c>
      <c r="X231" s="124">
        <f t="shared" si="15"/>
        <v>0</v>
      </c>
      <c r="Y231" s="702"/>
      <c r="Z231" s="705"/>
      <c r="AA231" s="705"/>
      <c r="AB231" s="705"/>
      <c r="AC231" s="693"/>
    </row>
    <row r="232" spans="1:29" ht="18.75" x14ac:dyDescent="0.25">
      <c r="A232" s="706">
        <v>12</v>
      </c>
      <c r="B232" s="709"/>
      <c r="C232" s="125"/>
      <c r="D232" s="100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2"/>
      <c r="R232" s="102"/>
      <c r="S232" s="102"/>
      <c r="T232" s="103"/>
      <c r="U232" s="104">
        <f t="shared" si="12"/>
        <v>0</v>
      </c>
      <c r="V232" s="105">
        <f t="shared" si="13"/>
        <v>0</v>
      </c>
      <c r="W232" s="105">
        <f t="shared" si="14"/>
        <v>0</v>
      </c>
      <c r="X232" s="106">
        <f t="shared" si="15"/>
        <v>0</v>
      </c>
      <c r="Y232" s="700">
        <f>SUM(U232:U251)</f>
        <v>0</v>
      </c>
      <c r="Z232" s="703">
        <f>SUM(V232:V251)</f>
        <v>0</v>
      </c>
      <c r="AA232" s="703">
        <f>SUM(W232:W251)</f>
        <v>0</v>
      </c>
      <c r="AB232" s="703">
        <f>SUM(X232:X251)</f>
        <v>0</v>
      </c>
      <c r="AC232" s="691">
        <f>MAX(Y232:AB251)</f>
        <v>0</v>
      </c>
    </row>
    <row r="233" spans="1:29" ht="18.75" x14ac:dyDescent="0.25">
      <c r="A233" s="707"/>
      <c r="B233" s="710"/>
      <c r="C233" s="126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10"/>
      <c r="R233" s="110"/>
      <c r="S233" s="110"/>
      <c r="T233" s="111"/>
      <c r="U233" s="112">
        <f t="shared" si="12"/>
        <v>0</v>
      </c>
      <c r="V233" s="113">
        <f t="shared" si="13"/>
        <v>0</v>
      </c>
      <c r="W233" s="113">
        <f t="shared" si="14"/>
        <v>0</v>
      </c>
      <c r="X233" s="114">
        <f t="shared" si="15"/>
        <v>0</v>
      </c>
      <c r="Y233" s="701"/>
      <c r="Z233" s="704"/>
      <c r="AA233" s="704"/>
      <c r="AB233" s="704"/>
      <c r="AC233" s="692"/>
    </row>
    <row r="234" spans="1:29" ht="18.75" x14ac:dyDescent="0.25">
      <c r="A234" s="707"/>
      <c r="B234" s="710"/>
      <c r="C234" s="126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6"/>
      <c r="R234" s="116"/>
      <c r="S234" s="116"/>
      <c r="T234" s="117"/>
      <c r="U234" s="112">
        <f t="shared" si="12"/>
        <v>0</v>
      </c>
      <c r="V234" s="113">
        <f t="shared" si="13"/>
        <v>0</v>
      </c>
      <c r="W234" s="113">
        <f t="shared" si="14"/>
        <v>0</v>
      </c>
      <c r="X234" s="114">
        <f t="shared" si="15"/>
        <v>0</v>
      </c>
      <c r="Y234" s="701"/>
      <c r="Z234" s="704"/>
      <c r="AA234" s="704"/>
      <c r="AB234" s="704"/>
      <c r="AC234" s="692"/>
    </row>
    <row r="235" spans="1:29" ht="18.75" x14ac:dyDescent="0.25">
      <c r="A235" s="707"/>
      <c r="B235" s="710"/>
      <c r="C235" s="126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10"/>
      <c r="R235" s="110"/>
      <c r="S235" s="110"/>
      <c r="T235" s="111"/>
      <c r="U235" s="112">
        <f t="shared" si="12"/>
        <v>0</v>
      </c>
      <c r="V235" s="113">
        <f t="shared" si="13"/>
        <v>0</v>
      </c>
      <c r="W235" s="113">
        <f t="shared" si="14"/>
        <v>0</v>
      </c>
      <c r="X235" s="114">
        <f t="shared" si="15"/>
        <v>0</v>
      </c>
      <c r="Y235" s="701"/>
      <c r="Z235" s="704"/>
      <c r="AA235" s="704"/>
      <c r="AB235" s="704"/>
      <c r="AC235" s="692"/>
    </row>
    <row r="236" spans="1:29" ht="18.75" x14ac:dyDescent="0.25">
      <c r="A236" s="707"/>
      <c r="B236" s="710"/>
      <c r="C236" s="126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6"/>
      <c r="R236" s="116"/>
      <c r="S236" s="116"/>
      <c r="T236" s="117"/>
      <c r="U236" s="112">
        <f t="shared" si="12"/>
        <v>0</v>
      </c>
      <c r="V236" s="113">
        <f t="shared" si="13"/>
        <v>0</v>
      </c>
      <c r="W236" s="113">
        <f t="shared" si="14"/>
        <v>0</v>
      </c>
      <c r="X236" s="114">
        <f t="shared" si="15"/>
        <v>0</v>
      </c>
      <c r="Y236" s="701"/>
      <c r="Z236" s="704"/>
      <c r="AA236" s="704"/>
      <c r="AB236" s="704"/>
      <c r="AC236" s="692"/>
    </row>
    <row r="237" spans="1:29" ht="18.75" x14ac:dyDescent="0.25">
      <c r="A237" s="707"/>
      <c r="B237" s="710"/>
      <c r="C237" s="126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10"/>
      <c r="R237" s="110"/>
      <c r="S237" s="110"/>
      <c r="T237" s="111"/>
      <c r="U237" s="112">
        <f t="shared" si="12"/>
        <v>0</v>
      </c>
      <c r="V237" s="113">
        <f t="shared" si="13"/>
        <v>0</v>
      </c>
      <c r="W237" s="113">
        <f t="shared" si="14"/>
        <v>0</v>
      </c>
      <c r="X237" s="114">
        <f t="shared" si="15"/>
        <v>0</v>
      </c>
      <c r="Y237" s="701"/>
      <c r="Z237" s="704"/>
      <c r="AA237" s="704"/>
      <c r="AB237" s="704"/>
      <c r="AC237" s="692"/>
    </row>
    <row r="238" spans="1:29" ht="18.75" x14ac:dyDescent="0.25">
      <c r="A238" s="707"/>
      <c r="B238" s="710"/>
      <c r="C238" s="126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6"/>
      <c r="R238" s="116"/>
      <c r="S238" s="116"/>
      <c r="T238" s="117"/>
      <c r="U238" s="112">
        <f t="shared" si="12"/>
        <v>0</v>
      </c>
      <c r="V238" s="113">
        <f t="shared" si="13"/>
        <v>0</v>
      </c>
      <c r="W238" s="113">
        <f t="shared" si="14"/>
        <v>0</v>
      </c>
      <c r="X238" s="114">
        <f t="shared" si="15"/>
        <v>0</v>
      </c>
      <c r="Y238" s="701"/>
      <c r="Z238" s="704"/>
      <c r="AA238" s="704"/>
      <c r="AB238" s="704"/>
      <c r="AC238" s="692"/>
    </row>
    <row r="239" spans="1:29" ht="18.75" x14ac:dyDescent="0.25">
      <c r="A239" s="707"/>
      <c r="B239" s="710"/>
      <c r="C239" s="126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10"/>
      <c r="R239" s="110"/>
      <c r="S239" s="110"/>
      <c r="T239" s="111"/>
      <c r="U239" s="112">
        <f t="shared" si="12"/>
        <v>0</v>
      </c>
      <c r="V239" s="113">
        <f t="shared" si="13"/>
        <v>0</v>
      </c>
      <c r="W239" s="113">
        <f t="shared" si="14"/>
        <v>0</v>
      </c>
      <c r="X239" s="114">
        <f t="shared" si="15"/>
        <v>0</v>
      </c>
      <c r="Y239" s="701"/>
      <c r="Z239" s="704"/>
      <c r="AA239" s="704"/>
      <c r="AB239" s="704"/>
      <c r="AC239" s="692"/>
    </row>
    <row r="240" spans="1:29" ht="18.75" x14ac:dyDescent="0.25">
      <c r="A240" s="707"/>
      <c r="B240" s="710"/>
      <c r="C240" s="126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6"/>
      <c r="R240" s="116"/>
      <c r="S240" s="116"/>
      <c r="T240" s="117"/>
      <c r="U240" s="112">
        <f t="shared" si="12"/>
        <v>0</v>
      </c>
      <c r="V240" s="113">
        <f t="shared" si="13"/>
        <v>0</v>
      </c>
      <c r="W240" s="113">
        <f t="shared" si="14"/>
        <v>0</v>
      </c>
      <c r="X240" s="114">
        <f t="shared" si="15"/>
        <v>0</v>
      </c>
      <c r="Y240" s="701"/>
      <c r="Z240" s="704"/>
      <c r="AA240" s="704"/>
      <c r="AB240" s="704"/>
      <c r="AC240" s="692"/>
    </row>
    <row r="241" spans="1:29" ht="18.75" x14ac:dyDescent="0.25">
      <c r="A241" s="707"/>
      <c r="B241" s="710"/>
      <c r="C241" s="126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10"/>
      <c r="R241" s="110"/>
      <c r="S241" s="110"/>
      <c r="T241" s="111"/>
      <c r="U241" s="112">
        <f t="shared" si="12"/>
        <v>0</v>
      </c>
      <c r="V241" s="113">
        <f t="shared" si="13"/>
        <v>0</v>
      </c>
      <c r="W241" s="113">
        <f t="shared" si="14"/>
        <v>0</v>
      </c>
      <c r="X241" s="114">
        <f t="shared" si="15"/>
        <v>0</v>
      </c>
      <c r="Y241" s="701"/>
      <c r="Z241" s="704"/>
      <c r="AA241" s="704"/>
      <c r="AB241" s="704"/>
      <c r="AC241" s="692"/>
    </row>
    <row r="242" spans="1:29" ht="18.75" x14ac:dyDescent="0.25">
      <c r="A242" s="707"/>
      <c r="B242" s="710"/>
      <c r="C242" s="126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6"/>
      <c r="R242" s="116"/>
      <c r="S242" s="116"/>
      <c r="T242" s="117"/>
      <c r="U242" s="112">
        <f t="shared" si="12"/>
        <v>0</v>
      </c>
      <c r="V242" s="113">
        <f t="shared" si="13"/>
        <v>0</v>
      </c>
      <c r="W242" s="113">
        <f t="shared" si="14"/>
        <v>0</v>
      </c>
      <c r="X242" s="114">
        <f t="shared" si="15"/>
        <v>0</v>
      </c>
      <c r="Y242" s="701"/>
      <c r="Z242" s="704"/>
      <c r="AA242" s="704"/>
      <c r="AB242" s="704"/>
      <c r="AC242" s="692"/>
    </row>
    <row r="243" spans="1:29" ht="18.75" x14ac:dyDescent="0.25">
      <c r="A243" s="707"/>
      <c r="B243" s="710"/>
      <c r="C243" s="126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10"/>
      <c r="R243" s="110"/>
      <c r="S243" s="110"/>
      <c r="T243" s="111"/>
      <c r="U243" s="112">
        <f t="shared" si="12"/>
        <v>0</v>
      </c>
      <c r="V243" s="113">
        <f t="shared" si="13"/>
        <v>0</v>
      </c>
      <c r="W243" s="113">
        <f t="shared" si="14"/>
        <v>0</v>
      </c>
      <c r="X243" s="114">
        <f t="shared" si="15"/>
        <v>0</v>
      </c>
      <c r="Y243" s="701"/>
      <c r="Z243" s="704"/>
      <c r="AA243" s="704"/>
      <c r="AB243" s="704"/>
      <c r="AC243" s="692"/>
    </row>
    <row r="244" spans="1:29" ht="18.75" x14ac:dyDescent="0.25">
      <c r="A244" s="707"/>
      <c r="B244" s="710"/>
      <c r="C244" s="126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6"/>
      <c r="R244" s="116"/>
      <c r="S244" s="116"/>
      <c r="T244" s="117"/>
      <c r="U244" s="112">
        <f t="shared" si="12"/>
        <v>0</v>
      </c>
      <c r="V244" s="113">
        <f t="shared" si="13"/>
        <v>0</v>
      </c>
      <c r="W244" s="113">
        <f t="shared" si="14"/>
        <v>0</v>
      </c>
      <c r="X244" s="114">
        <f t="shared" si="15"/>
        <v>0</v>
      </c>
      <c r="Y244" s="701"/>
      <c r="Z244" s="704"/>
      <c r="AA244" s="704"/>
      <c r="AB244" s="704"/>
      <c r="AC244" s="692"/>
    </row>
    <row r="245" spans="1:29" ht="18.75" x14ac:dyDescent="0.25">
      <c r="A245" s="707"/>
      <c r="B245" s="710"/>
      <c r="C245" s="126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10"/>
      <c r="R245" s="110"/>
      <c r="S245" s="110"/>
      <c r="T245" s="111"/>
      <c r="U245" s="112">
        <f t="shared" si="12"/>
        <v>0</v>
      </c>
      <c r="V245" s="113">
        <f t="shared" si="13"/>
        <v>0</v>
      </c>
      <c r="W245" s="113">
        <f t="shared" si="14"/>
        <v>0</v>
      </c>
      <c r="X245" s="114">
        <f t="shared" si="15"/>
        <v>0</v>
      </c>
      <c r="Y245" s="701"/>
      <c r="Z245" s="704"/>
      <c r="AA245" s="704"/>
      <c r="AB245" s="704"/>
      <c r="AC245" s="692"/>
    </row>
    <row r="246" spans="1:29" ht="18.75" x14ac:dyDescent="0.25">
      <c r="A246" s="707"/>
      <c r="B246" s="710"/>
      <c r="C246" s="126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6"/>
      <c r="R246" s="116"/>
      <c r="S246" s="116"/>
      <c r="T246" s="117"/>
      <c r="U246" s="112">
        <f t="shared" si="12"/>
        <v>0</v>
      </c>
      <c r="V246" s="113">
        <f t="shared" si="13"/>
        <v>0</v>
      </c>
      <c r="W246" s="113">
        <f t="shared" si="14"/>
        <v>0</v>
      </c>
      <c r="X246" s="114">
        <f t="shared" si="15"/>
        <v>0</v>
      </c>
      <c r="Y246" s="701"/>
      <c r="Z246" s="704"/>
      <c r="AA246" s="704"/>
      <c r="AB246" s="704"/>
      <c r="AC246" s="692"/>
    </row>
    <row r="247" spans="1:29" ht="18.75" x14ac:dyDescent="0.25">
      <c r="A247" s="707"/>
      <c r="B247" s="710"/>
      <c r="C247" s="126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10"/>
      <c r="R247" s="110"/>
      <c r="S247" s="110"/>
      <c r="T247" s="111"/>
      <c r="U247" s="112">
        <f t="shared" si="12"/>
        <v>0</v>
      </c>
      <c r="V247" s="113">
        <f t="shared" si="13"/>
        <v>0</v>
      </c>
      <c r="W247" s="113">
        <f t="shared" si="14"/>
        <v>0</v>
      </c>
      <c r="X247" s="114">
        <f t="shared" si="15"/>
        <v>0</v>
      </c>
      <c r="Y247" s="701"/>
      <c r="Z247" s="704"/>
      <c r="AA247" s="704"/>
      <c r="AB247" s="704"/>
      <c r="AC247" s="692"/>
    </row>
    <row r="248" spans="1:29" ht="18.75" x14ac:dyDescent="0.25">
      <c r="A248" s="707"/>
      <c r="B248" s="710"/>
      <c r="C248" s="126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6"/>
      <c r="R248" s="116"/>
      <c r="S248" s="116"/>
      <c r="T248" s="117"/>
      <c r="U248" s="112">
        <f t="shared" si="12"/>
        <v>0</v>
      </c>
      <c r="V248" s="113">
        <f t="shared" si="13"/>
        <v>0</v>
      </c>
      <c r="W248" s="113">
        <f t="shared" si="14"/>
        <v>0</v>
      </c>
      <c r="X248" s="114">
        <f t="shared" si="15"/>
        <v>0</v>
      </c>
      <c r="Y248" s="701"/>
      <c r="Z248" s="704"/>
      <c r="AA248" s="704"/>
      <c r="AB248" s="704"/>
      <c r="AC248" s="692"/>
    </row>
    <row r="249" spans="1:29" ht="18.75" x14ac:dyDescent="0.25">
      <c r="A249" s="707"/>
      <c r="B249" s="710"/>
      <c r="C249" s="126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10"/>
      <c r="R249" s="110"/>
      <c r="S249" s="110"/>
      <c r="T249" s="111"/>
      <c r="U249" s="112">
        <f t="shared" si="12"/>
        <v>0</v>
      </c>
      <c r="V249" s="113">
        <f t="shared" si="13"/>
        <v>0</v>
      </c>
      <c r="W249" s="113">
        <f t="shared" si="14"/>
        <v>0</v>
      </c>
      <c r="X249" s="114">
        <f t="shared" si="15"/>
        <v>0</v>
      </c>
      <c r="Y249" s="701"/>
      <c r="Z249" s="704"/>
      <c r="AA249" s="704"/>
      <c r="AB249" s="704"/>
      <c r="AC249" s="692"/>
    </row>
    <row r="250" spans="1:29" ht="18.75" x14ac:dyDescent="0.25">
      <c r="A250" s="707"/>
      <c r="B250" s="710"/>
      <c r="C250" s="126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6"/>
      <c r="R250" s="116"/>
      <c r="S250" s="116"/>
      <c r="T250" s="117"/>
      <c r="U250" s="112">
        <f t="shared" si="12"/>
        <v>0</v>
      </c>
      <c r="V250" s="113">
        <f t="shared" si="13"/>
        <v>0</v>
      </c>
      <c r="W250" s="113">
        <f t="shared" si="14"/>
        <v>0</v>
      </c>
      <c r="X250" s="114">
        <f t="shared" si="15"/>
        <v>0</v>
      </c>
      <c r="Y250" s="701"/>
      <c r="Z250" s="704"/>
      <c r="AA250" s="704"/>
      <c r="AB250" s="704"/>
      <c r="AC250" s="692"/>
    </row>
    <row r="251" spans="1:29" ht="19.5" thickBot="1" x14ac:dyDescent="0.3">
      <c r="A251" s="708"/>
      <c r="B251" s="711"/>
      <c r="C251" s="127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20"/>
      <c r="R251" s="120"/>
      <c r="S251" s="120"/>
      <c r="T251" s="121"/>
      <c r="U251" s="122">
        <f t="shared" si="12"/>
        <v>0</v>
      </c>
      <c r="V251" s="123">
        <f t="shared" si="13"/>
        <v>0</v>
      </c>
      <c r="W251" s="123">
        <f t="shared" si="14"/>
        <v>0</v>
      </c>
      <c r="X251" s="124">
        <f t="shared" si="15"/>
        <v>0</v>
      </c>
      <c r="Y251" s="702"/>
      <c r="Z251" s="705"/>
      <c r="AA251" s="705"/>
      <c r="AB251" s="705"/>
      <c r="AC251" s="693"/>
    </row>
    <row r="252" spans="1:29" ht="18.75" x14ac:dyDescent="0.25">
      <c r="A252" s="706">
        <v>13</v>
      </c>
      <c r="B252" s="709"/>
      <c r="C252" s="125"/>
      <c r="D252" s="100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2"/>
      <c r="R252" s="102"/>
      <c r="S252" s="102"/>
      <c r="T252" s="103"/>
      <c r="U252" s="104">
        <f t="shared" si="12"/>
        <v>0</v>
      </c>
      <c r="V252" s="105">
        <f t="shared" si="13"/>
        <v>0</v>
      </c>
      <c r="W252" s="105">
        <f t="shared" si="14"/>
        <v>0</v>
      </c>
      <c r="X252" s="106">
        <f t="shared" si="15"/>
        <v>0</v>
      </c>
      <c r="Y252" s="700">
        <f>SUM(U252:U271)</f>
        <v>0</v>
      </c>
      <c r="Z252" s="703">
        <f>SUM(V252:V271)</f>
        <v>0</v>
      </c>
      <c r="AA252" s="703">
        <f>SUM(W252:W271)</f>
        <v>0</v>
      </c>
      <c r="AB252" s="703">
        <f>SUM(X252:X271)</f>
        <v>0</v>
      </c>
      <c r="AC252" s="691">
        <f>MAX(Y252:AB271)</f>
        <v>0</v>
      </c>
    </row>
    <row r="253" spans="1:29" ht="18.75" x14ac:dyDescent="0.25">
      <c r="A253" s="707"/>
      <c r="B253" s="710"/>
      <c r="C253" s="126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10"/>
      <c r="R253" s="110"/>
      <c r="S253" s="110"/>
      <c r="T253" s="111"/>
      <c r="U253" s="112">
        <f t="shared" si="12"/>
        <v>0</v>
      </c>
      <c r="V253" s="113">
        <f t="shared" si="13"/>
        <v>0</v>
      </c>
      <c r="W253" s="113">
        <f t="shared" si="14"/>
        <v>0</v>
      </c>
      <c r="X253" s="114">
        <f t="shared" si="15"/>
        <v>0</v>
      </c>
      <c r="Y253" s="701"/>
      <c r="Z253" s="704"/>
      <c r="AA253" s="704"/>
      <c r="AB253" s="704"/>
      <c r="AC253" s="692"/>
    </row>
    <row r="254" spans="1:29" ht="18.75" x14ac:dyDescent="0.25">
      <c r="A254" s="707"/>
      <c r="B254" s="710"/>
      <c r="C254" s="126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6"/>
      <c r="R254" s="116"/>
      <c r="S254" s="116"/>
      <c r="T254" s="117"/>
      <c r="U254" s="112">
        <f t="shared" si="12"/>
        <v>0</v>
      </c>
      <c r="V254" s="113">
        <f t="shared" si="13"/>
        <v>0</v>
      </c>
      <c r="W254" s="113">
        <f t="shared" si="14"/>
        <v>0</v>
      </c>
      <c r="X254" s="114">
        <f t="shared" si="15"/>
        <v>0</v>
      </c>
      <c r="Y254" s="701"/>
      <c r="Z254" s="704"/>
      <c r="AA254" s="704"/>
      <c r="AB254" s="704"/>
      <c r="AC254" s="692"/>
    </row>
    <row r="255" spans="1:29" ht="18.75" x14ac:dyDescent="0.25">
      <c r="A255" s="707"/>
      <c r="B255" s="710"/>
      <c r="C255" s="126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10"/>
      <c r="R255" s="110"/>
      <c r="S255" s="110"/>
      <c r="T255" s="111"/>
      <c r="U255" s="112">
        <f t="shared" si="12"/>
        <v>0</v>
      </c>
      <c r="V255" s="113">
        <f t="shared" si="13"/>
        <v>0</v>
      </c>
      <c r="W255" s="113">
        <f t="shared" si="14"/>
        <v>0</v>
      </c>
      <c r="X255" s="114">
        <f t="shared" si="15"/>
        <v>0</v>
      </c>
      <c r="Y255" s="701"/>
      <c r="Z255" s="704"/>
      <c r="AA255" s="704"/>
      <c r="AB255" s="704"/>
      <c r="AC255" s="692"/>
    </row>
    <row r="256" spans="1:29" ht="18.75" x14ac:dyDescent="0.25">
      <c r="A256" s="707"/>
      <c r="B256" s="710"/>
      <c r="C256" s="126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6"/>
      <c r="R256" s="116"/>
      <c r="S256" s="116"/>
      <c r="T256" s="117"/>
      <c r="U256" s="112">
        <f t="shared" si="12"/>
        <v>0</v>
      </c>
      <c r="V256" s="113">
        <f t="shared" si="13"/>
        <v>0</v>
      </c>
      <c r="W256" s="113">
        <f t="shared" si="14"/>
        <v>0</v>
      </c>
      <c r="X256" s="114">
        <f t="shared" si="15"/>
        <v>0</v>
      </c>
      <c r="Y256" s="701"/>
      <c r="Z256" s="704"/>
      <c r="AA256" s="704"/>
      <c r="AB256" s="704"/>
      <c r="AC256" s="692"/>
    </row>
    <row r="257" spans="1:29" ht="18.75" x14ac:dyDescent="0.25">
      <c r="A257" s="707"/>
      <c r="B257" s="710"/>
      <c r="C257" s="126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10"/>
      <c r="R257" s="110"/>
      <c r="S257" s="110"/>
      <c r="T257" s="111"/>
      <c r="U257" s="112">
        <f t="shared" si="12"/>
        <v>0</v>
      </c>
      <c r="V257" s="113">
        <f t="shared" si="13"/>
        <v>0</v>
      </c>
      <c r="W257" s="113">
        <f t="shared" si="14"/>
        <v>0</v>
      </c>
      <c r="X257" s="114">
        <f t="shared" si="15"/>
        <v>0</v>
      </c>
      <c r="Y257" s="701"/>
      <c r="Z257" s="704"/>
      <c r="AA257" s="704"/>
      <c r="AB257" s="704"/>
      <c r="AC257" s="692"/>
    </row>
    <row r="258" spans="1:29" ht="18.75" x14ac:dyDescent="0.25">
      <c r="A258" s="707"/>
      <c r="B258" s="710"/>
      <c r="C258" s="126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6"/>
      <c r="R258" s="116"/>
      <c r="S258" s="116"/>
      <c r="T258" s="117"/>
      <c r="U258" s="112">
        <f t="shared" si="12"/>
        <v>0</v>
      </c>
      <c r="V258" s="113">
        <f t="shared" si="13"/>
        <v>0</v>
      </c>
      <c r="W258" s="113">
        <f t="shared" si="14"/>
        <v>0</v>
      </c>
      <c r="X258" s="114">
        <f t="shared" si="15"/>
        <v>0</v>
      </c>
      <c r="Y258" s="701"/>
      <c r="Z258" s="704"/>
      <c r="AA258" s="704"/>
      <c r="AB258" s="704"/>
      <c r="AC258" s="692"/>
    </row>
    <row r="259" spans="1:29" ht="18.75" x14ac:dyDescent="0.25">
      <c r="A259" s="707"/>
      <c r="B259" s="710"/>
      <c r="C259" s="12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10"/>
      <c r="R259" s="110"/>
      <c r="S259" s="110"/>
      <c r="T259" s="111"/>
      <c r="U259" s="112">
        <f t="shared" si="12"/>
        <v>0</v>
      </c>
      <c r="V259" s="113">
        <f t="shared" si="13"/>
        <v>0</v>
      </c>
      <c r="W259" s="113">
        <f t="shared" si="14"/>
        <v>0</v>
      </c>
      <c r="X259" s="114">
        <f t="shared" si="15"/>
        <v>0</v>
      </c>
      <c r="Y259" s="701"/>
      <c r="Z259" s="704"/>
      <c r="AA259" s="704"/>
      <c r="AB259" s="704"/>
      <c r="AC259" s="692"/>
    </row>
    <row r="260" spans="1:29" ht="18.75" x14ac:dyDescent="0.25">
      <c r="A260" s="707"/>
      <c r="B260" s="710"/>
      <c r="C260" s="126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6"/>
      <c r="R260" s="116"/>
      <c r="S260" s="116"/>
      <c r="T260" s="117"/>
      <c r="U260" s="112">
        <f t="shared" si="12"/>
        <v>0</v>
      </c>
      <c r="V260" s="113">
        <f t="shared" si="13"/>
        <v>0</v>
      </c>
      <c r="W260" s="113">
        <f t="shared" si="14"/>
        <v>0</v>
      </c>
      <c r="X260" s="114">
        <f t="shared" si="15"/>
        <v>0</v>
      </c>
      <c r="Y260" s="701"/>
      <c r="Z260" s="704"/>
      <c r="AA260" s="704"/>
      <c r="AB260" s="704"/>
      <c r="AC260" s="692"/>
    </row>
    <row r="261" spans="1:29" ht="18.75" x14ac:dyDescent="0.25">
      <c r="A261" s="707"/>
      <c r="B261" s="710"/>
      <c r="C261" s="126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10"/>
      <c r="R261" s="110"/>
      <c r="S261" s="110"/>
      <c r="T261" s="111"/>
      <c r="U261" s="112">
        <f t="shared" si="12"/>
        <v>0</v>
      </c>
      <c r="V261" s="113">
        <f t="shared" si="13"/>
        <v>0</v>
      </c>
      <c r="W261" s="113">
        <f t="shared" si="14"/>
        <v>0</v>
      </c>
      <c r="X261" s="114">
        <f t="shared" si="15"/>
        <v>0</v>
      </c>
      <c r="Y261" s="701"/>
      <c r="Z261" s="704"/>
      <c r="AA261" s="704"/>
      <c r="AB261" s="704"/>
      <c r="AC261" s="692"/>
    </row>
    <row r="262" spans="1:29" ht="18.75" x14ac:dyDescent="0.25">
      <c r="A262" s="707"/>
      <c r="B262" s="710"/>
      <c r="C262" s="126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6"/>
      <c r="R262" s="116"/>
      <c r="S262" s="116"/>
      <c r="T262" s="117"/>
      <c r="U262" s="112">
        <f t="shared" si="12"/>
        <v>0</v>
      </c>
      <c r="V262" s="113">
        <f t="shared" si="13"/>
        <v>0</v>
      </c>
      <c r="W262" s="113">
        <f t="shared" si="14"/>
        <v>0</v>
      </c>
      <c r="X262" s="114">
        <f t="shared" si="15"/>
        <v>0</v>
      </c>
      <c r="Y262" s="701"/>
      <c r="Z262" s="704"/>
      <c r="AA262" s="704"/>
      <c r="AB262" s="704"/>
      <c r="AC262" s="692"/>
    </row>
    <row r="263" spans="1:29" ht="18.75" x14ac:dyDescent="0.25">
      <c r="A263" s="707"/>
      <c r="B263" s="710"/>
      <c r="C263" s="126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10"/>
      <c r="R263" s="110"/>
      <c r="S263" s="110"/>
      <c r="T263" s="111"/>
      <c r="U263" s="112">
        <f t="shared" si="12"/>
        <v>0</v>
      </c>
      <c r="V263" s="113">
        <f t="shared" si="13"/>
        <v>0</v>
      </c>
      <c r="W263" s="113">
        <f t="shared" si="14"/>
        <v>0</v>
      </c>
      <c r="X263" s="114">
        <f t="shared" si="15"/>
        <v>0</v>
      </c>
      <c r="Y263" s="701"/>
      <c r="Z263" s="704"/>
      <c r="AA263" s="704"/>
      <c r="AB263" s="704"/>
      <c r="AC263" s="692"/>
    </row>
    <row r="264" spans="1:29" ht="18.75" x14ac:dyDescent="0.25">
      <c r="A264" s="707"/>
      <c r="B264" s="710"/>
      <c r="C264" s="126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6"/>
      <c r="R264" s="116"/>
      <c r="S264" s="116"/>
      <c r="T264" s="117"/>
      <c r="U264" s="112">
        <f t="shared" si="12"/>
        <v>0</v>
      </c>
      <c r="V264" s="113">
        <f t="shared" si="13"/>
        <v>0</v>
      </c>
      <c r="W264" s="113">
        <f t="shared" si="14"/>
        <v>0</v>
      </c>
      <c r="X264" s="114">
        <f t="shared" si="15"/>
        <v>0</v>
      </c>
      <c r="Y264" s="701"/>
      <c r="Z264" s="704"/>
      <c r="AA264" s="704"/>
      <c r="AB264" s="704"/>
      <c r="AC264" s="692"/>
    </row>
    <row r="265" spans="1:29" ht="18.75" x14ac:dyDescent="0.25">
      <c r="A265" s="707"/>
      <c r="B265" s="710"/>
      <c r="C265" s="126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10"/>
      <c r="R265" s="110"/>
      <c r="S265" s="110"/>
      <c r="T265" s="111"/>
      <c r="U265" s="112">
        <f t="shared" si="12"/>
        <v>0</v>
      </c>
      <c r="V265" s="113">
        <f t="shared" si="13"/>
        <v>0</v>
      </c>
      <c r="W265" s="113">
        <f t="shared" si="14"/>
        <v>0</v>
      </c>
      <c r="X265" s="114">
        <f t="shared" si="15"/>
        <v>0</v>
      </c>
      <c r="Y265" s="701"/>
      <c r="Z265" s="704"/>
      <c r="AA265" s="704"/>
      <c r="AB265" s="704"/>
      <c r="AC265" s="692"/>
    </row>
    <row r="266" spans="1:29" ht="18.75" x14ac:dyDescent="0.25">
      <c r="A266" s="707"/>
      <c r="B266" s="710"/>
      <c r="C266" s="126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6"/>
      <c r="R266" s="116"/>
      <c r="S266" s="116"/>
      <c r="T266" s="117"/>
      <c r="U266" s="112">
        <f t="shared" si="12"/>
        <v>0</v>
      </c>
      <c r="V266" s="113">
        <f t="shared" si="13"/>
        <v>0</v>
      </c>
      <c r="W266" s="113">
        <f t="shared" si="14"/>
        <v>0</v>
      </c>
      <c r="X266" s="114">
        <f t="shared" si="15"/>
        <v>0</v>
      </c>
      <c r="Y266" s="701"/>
      <c r="Z266" s="704"/>
      <c r="AA266" s="704"/>
      <c r="AB266" s="704"/>
      <c r="AC266" s="692"/>
    </row>
    <row r="267" spans="1:29" ht="18.75" x14ac:dyDescent="0.25">
      <c r="A267" s="707"/>
      <c r="B267" s="710"/>
      <c r="C267" s="126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10"/>
      <c r="R267" s="110"/>
      <c r="S267" s="110"/>
      <c r="T267" s="111"/>
      <c r="U267" s="112">
        <f t="shared" si="12"/>
        <v>0</v>
      </c>
      <c r="V267" s="113">
        <f t="shared" si="13"/>
        <v>0</v>
      </c>
      <c r="W267" s="113">
        <f t="shared" si="14"/>
        <v>0</v>
      </c>
      <c r="X267" s="114">
        <f t="shared" si="15"/>
        <v>0</v>
      </c>
      <c r="Y267" s="701"/>
      <c r="Z267" s="704"/>
      <c r="AA267" s="704"/>
      <c r="AB267" s="704"/>
      <c r="AC267" s="692"/>
    </row>
    <row r="268" spans="1:29" ht="18.75" x14ac:dyDescent="0.25">
      <c r="A268" s="707"/>
      <c r="B268" s="710"/>
      <c r="C268" s="126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6"/>
      <c r="R268" s="116"/>
      <c r="S268" s="116"/>
      <c r="T268" s="117"/>
      <c r="U268" s="112">
        <f t="shared" ref="U268:U331" si="16">IF(AND(E268=0,F268=0,G268=0),0,IF(AND(E268=0,F268=0),G268,IF(AND(E268=0,G268=0),F268,IF(AND(F268=0,G268=0),E268,IF(E268=0,(F268+G268)/2,IF(F268=0,(E268+G268)/2,IF(G268=0,(E268+F268)/2,(E268+F268+G268)/3)))))))</f>
        <v>0</v>
      </c>
      <c r="V268" s="113">
        <f t="shared" ref="V268:V331" si="17">IF(AND(H268=0,I268=0,J268=0),0,IF(AND(H268=0,I268=0),J268,IF(AND(H268=0,J268=0),I268,IF(AND(I268=0,J268=0),H268,IF(H268=0,(I268+J268)/2,IF(I268=0,(H268+J268)/2,IF(J268=0,(H268+I268)/2,(H268+I268+J268)/3)))))))</f>
        <v>0</v>
      </c>
      <c r="W268" s="113">
        <f t="shared" ref="W268:W331" si="18">IF(AND(K268=0,L268=0,M268=0),0,IF(AND(K268=0,L268=0),M268,IF(AND(K268=0,M268=0),L268,IF(AND(L268=0,M268=0),K268,IF(K268=0,(L268+M268)/2,IF(L268=0,(K268+M268)/2,IF(M268=0,(K268+L268)/2,(K268+L268+M268)/3)))))))</f>
        <v>0</v>
      </c>
      <c r="X268" s="114">
        <f t="shared" ref="X268:X331" si="19">IF(AND(N268=0,O268=0,P268=0),0,IF(AND(N268=0,O268=0),P268,IF(AND(N268=0,P268=0),O268,IF(AND(O268=0,P268=0),N268,IF(N268=0,(O268+P268)/2,IF(O268=0,(N268+P268)/2,IF(P268=0,(N268+O268)/2,(N268+O268+P268)/3)))))))</f>
        <v>0</v>
      </c>
      <c r="Y268" s="701"/>
      <c r="Z268" s="704"/>
      <c r="AA268" s="704"/>
      <c r="AB268" s="704"/>
      <c r="AC268" s="692"/>
    </row>
    <row r="269" spans="1:29" ht="18.75" x14ac:dyDescent="0.25">
      <c r="A269" s="707"/>
      <c r="B269" s="710"/>
      <c r="C269" s="126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10"/>
      <c r="R269" s="110"/>
      <c r="S269" s="110"/>
      <c r="T269" s="111"/>
      <c r="U269" s="112">
        <f t="shared" si="16"/>
        <v>0</v>
      </c>
      <c r="V269" s="113">
        <f t="shared" si="17"/>
        <v>0</v>
      </c>
      <c r="W269" s="113">
        <f t="shared" si="18"/>
        <v>0</v>
      </c>
      <c r="X269" s="114">
        <f t="shared" si="19"/>
        <v>0</v>
      </c>
      <c r="Y269" s="701"/>
      <c r="Z269" s="704"/>
      <c r="AA269" s="704"/>
      <c r="AB269" s="704"/>
      <c r="AC269" s="692"/>
    </row>
    <row r="270" spans="1:29" ht="18.75" x14ac:dyDescent="0.25">
      <c r="A270" s="707"/>
      <c r="B270" s="710"/>
      <c r="C270" s="126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6"/>
      <c r="R270" s="116"/>
      <c r="S270" s="116"/>
      <c r="T270" s="117"/>
      <c r="U270" s="112">
        <f t="shared" si="16"/>
        <v>0</v>
      </c>
      <c r="V270" s="113">
        <f t="shared" si="17"/>
        <v>0</v>
      </c>
      <c r="W270" s="113">
        <f t="shared" si="18"/>
        <v>0</v>
      </c>
      <c r="X270" s="114">
        <f t="shared" si="19"/>
        <v>0</v>
      </c>
      <c r="Y270" s="701"/>
      <c r="Z270" s="704"/>
      <c r="AA270" s="704"/>
      <c r="AB270" s="704"/>
      <c r="AC270" s="692"/>
    </row>
    <row r="271" spans="1:29" ht="19.5" thickBot="1" x14ac:dyDescent="0.3">
      <c r="A271" s="708"/>
      <c r="B271" s="711"/>
      <c r="C271" s="127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20"/>
      <c r="R271" s="120"/>
      <c r="S271" s="120"/>
      <c r="T271" s="121"/>
      <c r="U271" s="122">
        <f t="shared" si="16"/>
        <v>0</v>
      </c>
      <c r="V271" s="123">
        <f t="shared" si="17"/>
        <v>0</v>
      </c>
      <c r="W271" s="123">
        <f t="shared" si="18"/>
        <v>0</v>
      </c>
      <c r="X271" s="124">
        <f t="shared" si="19"/>
        <v>0</v>
      </c>
      <c r="Y271" s="702"/>
      <c r="Z271" s="705"/>
      <c r="AA271" s="705"/>
      <c r="AB271" s="705"/>
      <c r="AC271" s="693"/>
    </row>
    <row r="272" spans="1:29" ht="18.75" x14ac:dyDescent="0.25">
      <c r="A272" s="706">
        <v>14</v>
      </c>
      <c r="B272" s="709"/>
      <c r="C272" s="125"/>
      <c r="D272" s="100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2"/>
      <c r="S272" s="102"/>
      <c r="T272" s="103"/>
      <c r="U272" s="104">
        <f t="shared" si="16"/>
        <v>0</v>
      </c>
      <c r="V272" s="105">
        <f t="shared" si="17"/>
        <v>0</v>
      </c>
      <c r="W272" s="105">
        <f t="shared" si="18"/>
        <v>0</v>
      </c>
      <c r="X272" s="106">
        <f t="shared" si="19"/>
        <v>0</v>
      </c>
      <c r="Y272" s="700">
        <f>SUM(U272:U291)</f>
        <v>0</v>
      </c>
      <c r="Z272" s="703">
        <f>SUM(V272:V291)</f>
        <v>0</v>
      </c>
      <c r="AA272" s="703">
        <f>SUM(W272:W291)</f>
        <v>0</v>
      </c>
      <c r="AB272" s="703">
        <f>SUM(X272:X291)</f>
        <v>0</v>
      </c>
      <c r="AC272" s="691">
        <f>MAX(Y272:AB291)</f>
        <v>0</v>
      </c>
    </row>
    <row r="273" spans="1:29" ht="18.75" x14ac:dyDescent="0.25">
      <c r="A273" s="707"/>
      <c r="B273" s="710"/>
      <c r="C273" s="126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10"/>
      <c r="R273" s="110"/>
      <c r="S273" s="110"/>
      <c r="T273" s="111"/>
      <c r="U273" s="112">
        <f t="shared" si="16"/>
        <v>0</v>
      </c>
      <c r="V273" s="113">
        <f t="shared" si="17"/>
        <v>0</v>
      </c>
      <c r="W273" s="113">
        <f t="shared" si="18"/>
        <v>0</v>
      </c>
      <c r="X273" s="114">
        <f t="shared" si="19"/>
        <v>0</v>
      </c>
      <c r="Y273" s="701"/>
      <c r="Z273" s="704"/>
      <c r="AA273" s="704"/>
      <c r="AB273" s="704"/>
      <c r="AC273" s="692"/>
    </row>
    <row r="274" spans="1:29" ht="18.75" x14ac:dyDescent="0.25">
      <c r="A274" s="707"/>
      <c r="B274" s="710"/>
      <c r="C274" s="126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6"/>
      <c r="R274" s="116"/>
      <c r="S274" s="116"/>
      <c r="T274" s="117"/>
      <c r="U274" s="112">
        <f t="shared" si="16"/>
        <v>0</v>
      </c>
      <c r="V274" s="113">
        <f t="shared" si="17"/>
        <v>0</v>
      </c>
      <c r="W274" s="113">
        <f t="shared" si="18"/>
        <v>0</v>
      </c>
      <c r="X274" s="114">
        <f t="shared" si="19"/>
        <v>0</v>
      </c>
      <c r="Y274" s="701"/>
      <c r="Z274" s="704"/>
      <c r="AA274" s="704"/>
      <c r="AB274" s="704"/>
      <c r="AC274" s="692"/>
    </row>
    <row r="275" spans="1:29" ht="18.75" x14ac:dyDescent="0.25">
      <c r="A275" s="707"/>
      <c r="B275" s="710"/>
      <c r="C275" s="126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10"/>
      <c r="R275" s="110"/>
      <c r="S275" s="110"/>
      <c r="T275" s="111"/>
      <c r="U275" s="112">
        <f t="shared" si="16"/>
        <v>0</v>
      </c>
      <c r="V275" s="113">
        <f t="shared" si="17"/>
        <v>0</v>
      </c>
      <c r="W275" s="113">
        <f t="shared" si="18"/>
        <v>0</v>
      </c>
      <c r="X275" s="114">
        <f t="shared" si="19"/>
        <v>0</v>
      </c>
      <c r="Y275" s="701"/>
      <c r="Z275" s="704"/>
      <c r="AA275" s="704"/>
      <c r="AB275" s="704"/>
      <c r="AC275" s="692"/>
    </row>
    <row r="276" spans="1:29" ht="18.75" x14ac:dyDescent="0.25">
      <c r="A276" s="707"/>
      <c r="B276" s="710"/>
      <c r="C276" s="126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6"/>
      <c r="R276" s="116"/>
      <c r="S276" s="116"/>
      <c r="T276" s="117"/>
      <c r="U276" s="112">
        <f t="shared" si="16"/>
        <v>0</v>
      </c>
      <c r="V276" s="113">
        <f t="shared" si="17"/>
        <v>0</v>
      </c>
      <c r="W276" s="113">
        <f t="shared" si="18"/>
        <v>0</v>
      </c>
      <c r="X276" s="114">
        <f t="shared" si="19"/>
        <v>0</v>
      </c>
      <c r="Y276" s="701"/>
      <c r="Z276" s="704"/>
      <c r="AA276" s="704"/>
      <c r="AB276" s="704"/>
      <c r="AC276" s="692"/>
    </row>
    <row r="277" spans="1:29" ht="18.75" x14ac:dyDescent="0.25">
      <c r="A277" s="707"/>
      <c r="B277" s="710"/>
      <c r="C277" s="126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10"/>
      <c r="R277" s="110"/>
      <c r="S277" s="110"/>
      <c r="T277" s="111"/>
      <c r="U277" s="112">
        <f t="shared" si="16"/>
        <v>0</v>
      </c>
      <c r="V277" s="113">
        <f t="shared" si="17"/>
        <v>0</v>
      </c>
      <c r="W277" s="113">
        <f t="shared" si="18"/>
        <v>0</v>
      </c>
      <c r="X277" s="114">
        <f t="shared" si="19"/>
        <v>0</v>
      </c>
      <c r="Y277" s="701"/>
      <c r="Z277" s="704"/>
      <c r="AA277" s="704"/>
      <c r="AB277" s="704"/>
      <c r="AC277" s="692"/>
    </row>
    <row r="278" spans="1:29" ht="18.75" x14ac:dyDescent="0.25">
      <c r="A278" s="707"/>
      <c r="B278" s="710"/>
      <c r="C278" s="126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6"/>
      <c r="R278" s="116"/>
      <c r="S278" s="116"/>
      <c r="T278" s="117"/>
      <c r="U278" s="112">
        <f t="shared" si="16"/>
        <v>0</v>
      </c>
      <c r="V278" s="113">
        <f t="shared" si="17"/>
        <v>0</v>
      </c>
      <c r="W278" s="113">
        <f t="shared" si="18"/>
        <v>0</v>
      </c>
      <c r="X278" s="114">
        <f t="shared" si="19"/>
        <v>0</v>
      </c>
      <c r="Y278" s="701"/>
      <c r="Z278" s="704"/>
      <c r="AA278" s="704"/>
      <c r="AB278" s="704"/>
      <c r="AC278" s="692"/>
    </row>
    <row r="279" spans="1:29" ht="18.75" x14ac:dyDescent="0.25">
      <c r="A279" s="707"/>
      <c r="B279" s="710"/>
      <c r="C279" s="126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10"/>
      <c r="R279" s="110"/>
      <c r="S279" s="110"/>
      <c r="T279" s="111"/>
      <c r="U279" s="112">
        <f t="shared" si="16"/>
        <v>0</v>
      </c>
      <c r="V279" s="113">
        <f t="shared" si="17"/>
        <v>0</v>
      </c>
      <c r="W279" s="113">
        <f t="shared" si="18"/>
        <v>0</v>
      </c>
      <c r="X279" s="114">
        <f t="shared" si="19"/>
        <v>0</v>
      </c>
      <c r="Y279" s="701"/>
      <c r="Z279" s="704"/>
      <c r="AA279" s="704"/>
      <c r="AB279" s="704"/>
      <c r="AC279" s="692"/>
    </row>
    <row r="280" spans="1:29" ht="18.75" x14ac:dyDescent="0.25">
      <c r="A280" s="707"/>
      <c r="B280" s="710"/>
      <c r="C280" s="126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6"/>
      <c r="R280" s="116"/>
      <c r="S280" s="116"/>
      <c r="T280" s="117"/>
      <c r="U280" s="112">
        <f t="shared" si="16"/>
        <v>0</v>
      </c>
      <c r="V280" s="113">
        <f t="shared" si="17"/>
        <v>0</v>
      </c>
      <c r="W280" s="113">
        <f t="shared" si="18"/>
        <v>0</v>
      </c>
      <c r="X280" s="114">
        <f t="shared" si="19"/>
        <v>0</v>
      </c>
      <c r="Y280" s="701"/>
      <c r="Z280" s="704"/>
      <c r="AA280" s="704"/>
      <c r="AB280" s="704"/>
      <c r="AC280" s="692"/>
    </row>
    <row r="281" spans="1:29" ht="18.75" x14ac:dyDescent="0.25">
      <c r="A281" s="707"/>
      <c r="B281" s="710"/>
      <c r="C281" s="126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10"/>
      <c r="R281" s="110"/>
      <c r="S281" s="110"/>
      <c r="T281" s="111"/>
      <c r="U281" s="112">
        <f t="shared" si="16"/>
        <v>0</v>
      </c>
      <c r="V281" s="113">
        <f t="shared" si="17"/>
        <v>0</v>
      </c>
      <c r="W281" s="113">
        <f t="shared" si="18"/>
        <v>0</v>
      </c>
      <c r="X281" s="114">
        <f t="shared" si="19"/>
        <v>0</v>
      </c>
      <c r="Y281" s="701"/>
      <c r="Z281" s="704"/>
      <c r="AA281" s="704"/>
      <c r="AB281" s="704"/>
      <c r="AC281" s="692"/>
    </row>
    <row r="282" spans="1:29" ht="18.75" x14ac:dyDescent="0.25">
      <c r="A282" s="707"/>
      <c r="B282" s="710"/>
      <c r="C282" s="126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6"/>
      <c r="R282" s="116"/>
      <c r="S282" s="116"/>
      <c r="T282" s="117"/>
      <c r="U282" s="112">
        <f t="shared" si="16"/>
        <v>0</v>
      </c>
      <c r="V282" s="113">
        <f t="shared" si="17"/>
        <v>0</v>
      </c>
      <c r="W282" s="113">
        <f t="shared" si="18"/>
        <v>0</v>
      </c>
      <c r="X282" s="114">
        <f t="shared" si="19"/>
        <v>0</v>
      </c>
      <c r="Y282" s="701"/>
      <c r="Z282" s="704"/>
      <c r="AA282" s="704"/>
      <c r="AB282" s="704"/>
      <c r="AC282" s="692"/>
    </row>
    <row r="283" spans="1:29" ht="18.75" x14ac:dyDescent="0.25">
      <c r="A283" s="707"/>
      <c r="B283" s="710"/>
      <c r="C283" s="126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10"/>
      <c r="R283" s="110"/>
      <c r="S283" s="110"/>
      <c r="T283" s="111"/>
      <c r="U283" s="112">
        <f t="shared" si="16"/>
        <v>0</v>
      </c>
      <c r="V283" s="113">
        <f t="shared" si="17"/>
        <v>0</v>
      </c>
      <c r="W283" s="113">
        <f t="shared" si="18"/>
        <v>0</v>
      </c>
      <c r="X283" s="114">
        <f t="shared" si="19"/>
        <v>0</v>
      </c>
      <c r="Y283" s="701"/>
      <c r="Z283" s="704"/>
      <c r="AA283" s="704"/>
      <c r="AB283" s="704"/>
      <c r="AC283" s="692"/>
    </row>
    <row r="284" spans="1:29" ht="18.75" x14ac:dyDescent="0.25">
      <c r="A284" s="707"/>
      <c r="B284" s="710"/>
      <c r="C284" s="126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6"/>
      <c r="R284" s="116"/>
      <c r="S284" s="116"/>
      <c r="T284" s="117"/>
      <c r="U284" s="112">
        <f t="shared" si="16"/>
        <v>0</v>
      </c>
      <c r="V284" s="113">
        <f t="shared" si="17"/>
        <v>0</v>
      </c>
      <c r="W284" s="113">
        <f t="shared" si="18"/>
        <v>0</v>
      </c>
      <c r="X284" s="114">
        <f t="shared" si="19"/>
        <v>0</v>
      </c>
      <c r="Y284" s="701"/>
      <c r="Z284" s="704"/>
      <c r="AA284" s="704"/>
      <c r="AB284" s="704"/>
      <c r="AC284" s="692"/>
    </row>
    <row r="285" spans="1:29" ht="18.75" x14ac:dyDescent="0.25">
      <c r="A285" s="707"/>
      <c r="B285" s="710"/>
      <c r="C285" s="126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10"/>
      <c r="R285" s="110"/>
      <c r="S285" s="110"/>
      <c r="T285" s="111"/>
      <c r="U285" s="112">
        <f t="shared" si="16"/>
        <v>0</v>
      </c>
      <c r="V285" s="113">
        <f t="shared" si="17"/>
        <v>0</v>
      </c>
      <c r="W285" s="113">
        <f t="shared" si="18"/>
        <v>0</v>
      </c>
      <c r="X285" s="114">
        <f t="shared" si="19"/>
        <v>0</v>
      </c>
      <c r="Y285" s="701"/>
      <c r="Z285" s="704"/>
      <c r="AA285" s="704"/>
      <c r="AB285" s="704"/>
      <c r="AC285" s="692"/>
    </row>
    <row r="286" spans="1:29" ht="18.75" x14ac:dyDescent="0.25">
      <c r="A286" s="707"/>
      <c r="B286" s="710"/>
      <c r="C286" s="126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6"/>
      <c r="R286" s="116"/>
      <c r="S286" s="116"/>
      <c r="T286" s="117"/>
      <c r="U286" s="112">
        <f t="shared" si="16"/>
        <v>0</v>
      </c>
      <c r="V286" s="113">
        <f t="shared" si="17"/>
        <v>0</v>
      </c>
      <c r="W286" s="113">
        <f t="shared" si="18"/>
        <v>0</v>
      </c>
      <c r="X286" s="114">
        <f t="shared" si="19"/>
        <v>0</v>
      </c>
      <c r="Y286" s="701"/>
      <c r="Z286" s="704"/>
      <c r="AA286" s="704"/>
      <c r="AB286" s="704"/>
      <c r="AC286" s="692"/>
    </row>
    <row r="287" spans="1:29" ht="18.75" x14ac:dyDescent="0.25">
      <c r="A287" s="707"/>
      <c r="B287" s="710"/>
      <c r="C287" s="126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10"/>
      <c r="R287" s="110"/>
      <c r="S287" s="110"/>
      <c r="T287" s="111"/>
      <c r="U287" s="112">
        <f t="shared" si="16"/>
        <v>0</v>
      </c>
      <c r="V287" s="113">
        <f t="shared" si="17"/>
        <v>0</v>
      </c>
      <c r="W287" s="113">
        <f t="shared" si="18"/>
        <v>0</v>
      </c>
      <c r="X287" s="114">
        <f t="shared" si="19"/>
        <v>0</v>
      </c>
      <c r="Y287" s="701"/>
      <c r="Z287" s="704"/>
      <c r="AA287" s="704"/>
      <c r="AB287" s="704"/>
      <c r="AC287" s="692"/>
    </row>
    <row r="288" spans="1:29" ht="18.75" x14ac:dyDescent="0.25">
      <c r="A288" s="707"/>
      <c r="B288" s="710"/>
      <c r="C288" s="126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6"/>
      <c r="R288" s="116"/>
      <c r="S288" s="116"/>
      <c r="T288" s="117"/>
      <c r="U288" s="112">
        <f t="shared" si="16"/>
        <v>0</v>
      </c>
      <c r="V288" s="113">
        <f t="shared" si="17"/>
        <v>0</v>
      </c>
      <c r="W288" s="113">
        <f t="shared" si="18"/>
        <v>0</v>
      </c>
      <c r="X288" s="114">
        <f t="shared" si="19"/>
        <v>0</v>
      </c>
      <c r="Y288" s="701"/>
      <c r="Z288" s="704"/>
      <c r="AA288" s="704"/>
      <c r="AB288" s="704"/>
      <c r="AC288" s="692"/>
    </row>
    <row r="289" spans="1:29" ht="18.75" x14ac:dyDescent="0.25">
      <c r="A289" s="707"/>
      <c r="B289" s="710"/>
      <c r="C289" s="126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10"/>
      <c r="R289" s="110"/>
      <c r="S289" s="110"/>
      <c r="T289" s="111"/>
      <c r="U289" s="112">
        <f t="shared" si="16"/>
        <v>0</v>
      </c>
      <c r="V289" s="113">
        <f t="shared" si="17"/>
        <v>0</v>
      </c>
      <c r="W289" s="113">
        <f t="shared" si="18"/>
        <v>0</v>
      </c>
      <c r="X289" s="114">
        <f t="shared" si="19"/>
        <v>0</v>
      </c>
      <c r="Y289" s="701"/>
      <c r="Z289" s="704"/>
      <c r="AA289" s="704"/>
      <c r="AB289" s="704"/>
      <c r="AC289" s="692"/>
    </row>
    <row r="290" spans="1:29" ht="18.75" x14ac:dyDescent="0.25">
      <c r="A290" s="707"/>
      <c r="B290" s="710"/>
      <c r="C290" s="126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6"/>
      <c r="R290" s="116"/>
      <c r="S290" s="116"/>
      <c r="T290" s="117"/>
      <c r="U290" s="112">
        <f t="shared" si="16"/>
        <v>0</v>
      </c>
      <c r="V290" s="113">
        <f t="shared" si="17"/>
        <v>0</v>
      </c>
      <c r="W290" s="113">
        <f t="shared" si="18"/>
        <v>0</v>
      </c>
      <c r="X290" s="114">
        <f t="shared" si="19"/>
        <v>0</v>
      </c>
      <c r="Y290" s="701"/>
      <c r="Z290" s="704"/>
      <c r="AA290" s="704"/>
      <c r="AB290" s="704"/>
      <c r="AC290" s="692"/>
    </row>
    <row r="291" spans="1:29" ht="19.5" thickBot="1" x14ac:dyDescent="0.3">
      <c r="A291" s="708"/>
      <c r="B291" s="711"/>
      <c r="C291" s="127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20"/>
      <c r="R291" s="120"/>
      <c r="S291" s="120"/>
      <c r="T291" s="121"/>
      <c r="U291" s="122">
        <f t="shared" si="16"/>
        <v>0</v>
      </c>
      <c r="V291" s="123">
        <f t="shared" si="17"/>
        <v>0</v>
      </c>
      <c r="W291" s="123">
        <f t="shared" si="18"/>
        <v>0</v>
      </c>
      <c r="X291" s="124">
        <f t="shared" si="19"/>
        <v>0</v>
      </c>
      <c r="Y291" s="702"/>
      <c r="Z291" s="705"/>
      <c r="AA291" s="705"/>
      <c r="AB291" s="705"/>
      <c r="AC291" s="693"/>
    </row>
    <row r="292" spans="1:29" ht="18.75" x14ac:dyDescent="0.25">
      <c r="A292" s="706">
        <v>15</v>
      </c>
      <c r="B292" s="709"/>
      <c r="C292" s="125"/>
      <c r="D292" s="100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2"/>
      <c r="S292" s="102"/>
      <c r="T292" s="103"/>
      <c r="U292" s="104">
        <f t="shared" si="16"/>
        <v>0</v>
      </c>
      <c r="V292" s="105">
        <f t="shared" si="17"/>
        <v>0</v>
      </c>
      <c r="W292" s="105">
        <f t="shared" si="18"/>
        <v>0</v>
      </c>
      <c r="X292" s="106">
        <f t="shared" si="19"/>
        <v>0</v>
      </c>
      <c r="Y292" s="700">
        <f>SUM(U292:U311)</f>
        <v>0</v>
      </c>
      <c r="Z292" s="703">
        <f>SUM(V292:V311)</f>
        <v>0</v>
      </c>
      <c r="AA292" s="703">
        <f>SUM(W292:W311)</f>
        <v>0</v>
      </c>
      <c r="AB292" s="703">
        <f>SUM(X292:X311)</f>
        <v>0</v>
      </c>
      <c r="AC292" s="691">
        <f>MAX(Y292:AB311)</f>
        <v>0</v>
      </c>
    </row>
    <row r="293" spans="1:29" ht="18.75" x14ac:dyDescent="0.25">
      <c r="A293" s="707"/>
      <c r="B293" s="710"/>
      <c r="C293" s="126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10"/>
      <c r="R293" s="110"/>
      <c r="S293" s="110"/>
      <c r="T293" s="111"/>
      <c r="U293" s="112">
        <f t="shared" si="16"/>
        <v>0</v>
      </c>
      <c r="V293" s="113">
        <f t="shared" si="17"/>
        <v>0</v>
      </c>
      <c r="W293" s="113">
        <f t="shared" si="18"/>
        <v>0</v>
      </c>
      <c r="X293" s="114">
        <f t="shared" si="19"/>
        <v>0</v>
      </c>
      <c r="Y293" s="701"/>
      <c r="Z293" s="704"/>
      <c r="AA293" s="704"/>
      <c r="AB293" s="704"/>
      <c r="AC293" s="692"/>
    </row>
    <row r="294" spans="1:29" ht="18.75" x14ac:dyDescent="0.25">
      <c r="A294" s="707"/>
      <c r="B294" s="710"/>
      <c r="C294" s="126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6"/>
      <c r="R294" s="116"/>
      <c r="S294" s="116"/>
      <c r="T294" s="117"/>
      <c r="U294" s="112">
        <f t="shared" si="16"/>
        <v>0</v>
      </c>
      <c r="V294" s="113">
        <f t="shared" si="17"/>
        <v>0</v>
      </c>
      <c r="W294" s="113">
        <f t="shared" si="18"/>
        <v>0</v>
      </c>
      <c r="X294" s="114">
        <f t="shared" si="19"/>
        <v>0</v>
      </c>
      <c r="Y294" s="701"/>
      <c r="Z294" s="704"/>
      <c r="AA294" s="704"/>
      <c r="AB294" s="704"/>
      <c r="AC294" s="692"/>
    </row>
    <row r="295" spans="1:29" ht="18.75" x14ac:dyDescent="0.25">
      <c r="A295" s="707"/>
      <c r="B295" s="710"/>
      <c r="C295" s="126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10"/>
      <c r="R295" s="110"/>
      <c r="S295" s="110"/>
      <c r="T295" s="111"/>
      <c r="U295" s="112">
        <f t="shared" si="16"/>
        <v>0</v>
      </c>
      <c r="V295" s="113">
        <f t="shared" si="17"/>
        <v>0</v>
      </c>
      <c r="W295" s="113">
        <f t="shared" si="18"/>
        <v>0</v>
      </c>
      <c r="X295" s="114">
        <f t="shared" si="19"/>
        <v>0</v>
      </c>
      <c r="Y295" s="701"/>
      <c r="Z295" s="704"/>
      <c r="AA295" s="704"/>
      <c r="AB295" s="704"/>
      <c r="AC295" s="692"/>
    </row>
    <row r="296" spans="1:29" ht="18.75" x14ac:dyDescent="0.25">
      <c r="A296" s="707"/>
      <c r="B296" s="710"/>
      <c r="C296" s="126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6"/>
      <c r="R296" s="116"/>
      <c r="S296" s="116"/>
      <c r="T296" s="117"/>
      <c r="U296" s="112">
        <f t="shared" si="16"/>
        <v>0</v>
      </c>
      <c r="V296" s="113">
        <f t="shared" si="17"/>
        <v>0</v>
      </c>
      <c r="W296" s="113">
        <f t="shared" si="18"/>
        <v>0</v>
      </c>
      <c r="X296" s="114">
        <f t="shared" si="19"/>
        <v>0</v>
      </c>
      <c r="Y296" s="701"/>
      <c r="Z296" s="704"/>
      <c r="AA296" s="704"/>
      <c r="AB296" s="704"/>
      <c r="AC296" s="692"/>
    </row>
    <row r="297" spans="1:29" ht="18.75" x14ac:dyDescent="0.25">
      <c r="A297" s="707"/>
      <c r="B297" s="710"/>
      <c r="C297" s="126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10"/>
      <c r="R297" s="110"/>
      <c r="S297" s="110"/>
      <c r="T297" s="111"/>
      <c r="U297" s="112">
        <f t="shared" si="16"/>
        <v>0</v>
      </c>
      <c r="V297" s="113">
        <f t="shared" si="17"/>
        <v>0</v>
      </c>
      <c r="W297" s="113">
        <f t="shared" si="18"/>
        <v>0</v>
      </c>
      <c r="X297" s="114">
        <f t="shared" si="19"/>
        <v>0</v>
      </c>
      <c r="Y297" s="701"/>
      <c r="Z297" s="704"/>
      <c r="AA297" s="704"/>
      <c r="AB297" s="704"/>
      <c r="AC297" s="692"/>
    </row>
    <row r="298" spans="1:29" ht="18.75" x14ac:dyDescent="0.25">
      <c r="A298" s="707"/>
      <c r="B298" s="710"/>
      <c r="C298" s="126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6"/>
      <c r="R298" s="116"/>
      <c r="S298" s="116"/>
      <c r="T298" s="117"/>
      <c r="U298" s="112">
        <f t="shared" si="16"/>
        <v>0</v>
      </c>
      <c r="V298" s="113">
        <f t="shared" si="17"/>
        <v>0</v>
      </c>
      <c r="W298" s="113">
        <f t="shared" si="18"/>
        <v>0</v>
      </c>
      <c r="X298" s="114">
        <f t="shared" si="19"/>
        <v>0</v>
      </c>
      <c r="Y298" s="701"/>
      <c r="Z298" s="704"/>
      <c r="AA298" s="704"/>
      <c r="AB298" s="704"/>
      <c r="AC298" s="692"/>
    </row>
    <row r="299" spans="1:29" ht="18.75" x14ac:dyDescent="0.25">
      <c r="A299" s="707"/>
      <c r="B299" s="710"/>
      <c r="C299" s="126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10"/>
      <c r="R299" s="110"/>
      <c r="S299" s="110"/>
      <c r="T299" s="111"/>
      <c r="U299" s="112">
        <f t="shared" si="16"/>
        <v>0</v>
      </c>
      <c r="V299" s="113">
        <f t="shared" si="17"/>
        <v>0</v>
      </c>
      <c r="W299" s="113">
        <f t="shared" si="18"/>
        <v>0</v>
      </c>
      <c r="X299" s="114">
        <f t="shared" si="19"/>
        <v>0</v>
      </c>
      <c r="Y299" s="701"/>
      <c r="Z299" s="704"/>
      <c r="AA299" s="704"/>
      <c r="AB299" s="704"/>
      <c r="AC299" s="692"/>
    </row>
    <row r="300" spans="1:29" ht="18.75" x14ac:dyDescent="0.25">
      <c r="A300" s="707"/>
      <c r="B300" s="710"/>
      <c r="C300" s="126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6"/>
      <c r="R300" s="116"/>
      <c r="S300" s="116"/>
      <c r="T300" s="117"/>
      <c r="U300" s="112">
        <f t="shared" si="16"/>
        <v>0</v>
      </c>
      <c r="V300" s="113">
        <f t="shared" si="17"/>
        <v>0</v>
      </c>
      <c r="W300" s="113">
        <f t="shared" si="18"/>
        <v>0</v>
      </c>
      <c r="X300" s="114">
        <f t="shared" si="19"/>
        <v>0</v>
      </c>
      <c r="Y300" s="701"/>
      <c r="Z300" s="704"/>
      <c r="AA300" s="704"/>
      <c r="AB300" s="704"/>
      <c r="AC300" s="692"/>
    </row>
    <row r="301" spans="1:29" ht="18.75" x14ac:dyDescent="0.25">
      <c r="A301" s="707"/>
      <c r="B301" s="710"/>
      <c r="C301" s="126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10"/>
      <c r="R301" s="110"/>
      <c r="S301" s="110"/>
      <c r="T301" s="111"/>
      <c r="U301" s="112">
        <f t="shared" si="16"/>
        <v>0</v>
      </c>
      <c r="V301" s="113">
        <f t="shared" si="17"/>
        <v>0</v>
      </c>
      <c r="W301" s="113">
        <f t="shared" si="18"/>
        <v>0</v>
      </c>
      <c r="X301" s="114">
        <f t="shared" si="19"/>
        <v>0</v>
      </c>
      <c r="Y301" s="701"/>
      <c r="Z301" s="704"/>
      <c r="AA301" s="704"/>
      <c r="AB301" s="704"/>
      <c r="AC301" s="692"/>
    </row>
    <row r="302" spans="1:29" ht="18.75" x14ac:dyDescent="0.25">
      <c r="A302" s="707"/>
      <c r="B302" s="710"/>
      <c r="C302" s="126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6"/>
      <c r="R302" s="116"/>
      <c r="S302" s="116"/>
      <c r="T302" s="117"/>
      <c r="U302" s="112">
        <f t="shared" si="16"/>
        <v>0</v>
      </c>
      <c r="V302" s="113">
        <f t="shared" si="17"/>
        <v>0</v>
      </c>
      <c r="W302" s="113">
        <f t="shared" si="18"/>
        <v>0</v>
      </c>
      <c r="X302" s="114">
        <f t="shared" si="19"/>
        <v>0</v>
      </c>
      <c r="Y302" s="701"/>
      <c r="Z302" s="704"/>
      <c r="AA302" s="704"/>
      <c r="AB302" s="704"/>
      <c r="AC302" s="692"/>
    </row>
    <row r="303" spans="1:29" ht="18.75" x14ac:dyDescent="0.25">
      <c r="A303" s="707"/>
      <c r="B303" s="710"/>
      <c r="C303" s="126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10"/>
      <c r="R303" s="110"/>
      <c r="S303" s="110"/>
      <c r="T303" s="111"/>
      <c r="U303" s="112">
        <f t="shared" si="16"/>
        <v>0</v>
      </c>
      <c r="V303" s="113">
        <f t="shared" si="17"/>
        <v>0</v>
      </c>
      <c r="W303" s="113">
        <f t="shared" si="18"/>
        <v>0</v>
      </c>
      <c r="X303" s="114">
        <f t="shared" si="19"/>
        <v>0</v>
      </c>
      <c r="Y303" s="701"/>
      <c r="Z303" s="704"/>
      <c r="AA303" s="704"/>
      <c r="AB303" s="704"/>
      <c r="AC303" s="692"/>
    </row>
    <row r="304" spans="1:29" ht="18.75" x14ac:dyDescent="0.25">
      <c r="A304" s="707"/>
      <c r="B304" s="710"/>
      <c r="C304" s="126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6"/>
      <c r="R304" s="116"/>
      <c r="S304" s="116"/>
      <c r="T304" s="117"/>
      <c r="U304" s="112">
        <f t="shared" si="16"/>
        <v>0</v>
      </c>
      <c r="V304" s="113">
        <f t="shared" si="17"/>
        <v>0</v>
      </c>
      <c r="W304" s="113">
        <f t="shared" si="18"/>
        <v>0</v>
      </c>
      <c r="X304" s="114">
        <f t="shared" si="19"/>
        <v>0</v>
      </c>
      <c r="Y304" s="701"/>
      <c r="Z304" s="704"/>
      <c r="AA304" s="704"/>
      <c r="AB304" s="704"/>
      <c r="AC304" s="692"/>
    </row>
    <row r="305" spans="1:29" ht="18.75" x14ac:dyDescent="0.25">
      <c r="A305" s="707"/>
      <c r="B305" s="710"/>
      <c r="C305" s="126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10"/>
      <c r="R305" s="110"/>
      <c r="S305" s="110"/>
      <c r="T305" s="111"/>
      <c r="U305" s="112">
        <f t="shared" si="16"/>
        <v>0</v>
      </c>
      <c r="V305" s="113">
        <f t="shared" si="17"/>
        <v>0</v>
      </c>
      <c r="W305" s="113">
        <f t="shared" si="18"/>
        <v>0</v>
      </c>
      <c r="X305" s="114">
        <f t="shared" si="19"/>
        <v>0</v>
      </c>
      <c r="Y305" s="701"/>
      <c r="Z305" s="704"/>
      <c r="AA305" s="704"/>
      <c r="AB305" s="704"/>
      <c r="AC305" s="692"/>
    </row>
    <row r="306" spans="1:29" ht="18.75" x14ac:dyDescent="0.25">
      <c r="A306" s="707"/>
      <c r="B306" s="710"/>
      <c r="C306" s="126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6"/>
      <c r="R306" s="116"/>
      <c r="S306" s="116"/>
      <c r="T306" s="117"/>
      <c r="U306" s="112">
        <f t="shared" si="16"/>
        <v>0</v>
      </c>
      <c r="V306" s="113">
        <f t="shared" si="17"/>
        <v>0</v>
      </c>
      <c r="W306" s="113">
        <f t="shared" si="18"/>
        <v>0</v>
      </c>
      <c r="X306" s="114">
        <f t="shared" si="19"/>
        <v>0</v>
      </c>
      <c r="Y306" s="701"/>
      <c r="Z306" s="704"/>
      <c r="AA306" s="704"/>
      <c r="AB306" s="704"/>
      <c r="AC306" s="692"/>
    </row>
    <row r="307" spans="1:29" ht="18.75" x14ac:dyDescent="0.25">
      <c r="A307" s="707"/>
      <c r="B307" s="710"/>
      <c r="C307" s="126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10"/>
      <c r="R307" s="110"/>
      <c r="S307" s="110"/>
      <c r="T307" s="111"/>
      <c r="U307" s="112">
        <f t="shared" si="16"/>
        <v>0</v>
      </c>
      <c r="V307" s="113">
        <f t="shared" si="17"/>
        <v>0</v>
      </c>
      <c r="W307" s="113">
        <f t="shared" si="18"/>
        <v>0</v>
      </c>
      <c r="X307" s="114">
        <f t="shared" si="19"/>
        <v>0</v>
      </c>
      <c r="Y307" s="701"/>
      <c r="Z307" s="704"/>
      <c r="AA307" s="704"/>
      <c r="AB307" s="704"/>
      <c r="AC307" s="692"/>
    </row>
    <row r="308" spans="1:29" ht="18.75" x14ac:dyDescent="0.25">
      <c r="A308" s="707"/>
      <c r="B308" s="710"/>
      <c r="C308" s="126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6"/>
      <c r="R308" s="116"/>
      <c r="S308" s="116"/>
      <c r="T308" s="117"/>
      <c r="U308" s="112">
        <f t="shared" si="16"/>
        <v>0</v>
      </c>
      <c r="V308" s="113">
        <f t="shared" si="17"/>
        <v>0</v>
      </c>
      <c r="W308" s="113">
        <f t="shared" si="18"/>
        <v>0</v>
      </c>
      <c r="X308" s="114">
        <f t="shared" si="19"/>
        <v>0</v>
      </c>
      <c r="Y308" s="701"/>
      <c r="Z308" s="704"/>
      <c r="AA308" s="704"/>
      <c r="AB308" s="704"/>
      <c r="AC308" s="692"/>
    </row>
    <row r="309" spans="1:29" ht="18.75" x14ac:dyDescent="0.25">
      <c r="A309" s="707"/>
      <c r="B309" s="710"/>
      <c r="C309" s="126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10"/>
      <c r="R309" s="110"/>
      <c r="S309" s="110"/>
      <c r="T309" s="111"/>
      <c r="U309" s="112">
        <f t="shared" si="16"/>
        <v>0</v>
      </c>
      <c r="V309" s="113">
        <f t="shared" si="17"/>
        <v>0</v>
      </c>
      <c r="W309" s="113">
        <f t="shared" si="18"/>
        <v>0</v>
      </c>
      <c r="X309" s="114">
        <f t="shared" si="19"/>
        <v>0</v>
      </c>
      <c r="Y309" s="701"/>
      <c r="Z309" s="704"/>
      <c r="AA309" s="704"/>
      <c r="AB309" s="704"/>
      <c r="AC309" s="692"/>
    </row>
    <row r="310" spans="1:29" ht="18.75" x14ac:dyDescent="0.25">
      <c r="A310" s="707"/>
      <c r="B310" s="710"/>
      <c r="C310" s="126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6"/>
      <c r="R310" s="116"/>
      <c r="S310" s="116"/>
      <c r="T310" s="117"/>
      <c r="U310" s="112">
        <f t="shared" si="16"/>
        <v>0</v>
      </c>
      <c r="V310" s="113">
        <f t="shared" si="17"/>
        <v>0</v>
      </c>
      <c r="W310" s="113">
        <f t="shared" si="18"/>
        <v>0</v>
      </c>
      <c r="X310" s="114">
        <f t="shared" si="19"/>
        <v>0</v>
      </c>
      <c r="Y310" s="701"/>
      <c r="Z310" s="704"/>
      <c r="AA310" s="704"/>
      <c r="AB310" s="704"/>
      <c r="AC310" s="692"/>
    </row>
    <row r="311" spans="1:29" ht="19.5" thickBot="1" x14ac:dyDescent="0.3">
      <c r="A311" s="708"/>
      <c r="B311" s="711"/>
      <c r="C311" s="127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20"/>
      <c r="R311" s="120"/>
      <c r="S311" s="120"/>
      <c r="T311" s="121"/>
      <c r="U311" s="122">
        <f t="shared" si="16"/>
        <v>0</v>
      </c>
      <c r="V311" s="123">
        <f t="shared" si="17"/>
        <v>0</v>
      </c>
      <c r="W311" s="123">
        <f t="shared" si="18"/>
        <v>0</v>
      </c>
      <c r="X311" s="124">
        <f t="shared" si="19"/>
        <v>0</v>
      </c>
      <c r="Y311" s="702"/>
      <c r="Z311" s="705"/>
      <c r="AA311" s="705"/>
      <c r="AB311" s="705"/>
      <c r="AC311" s="693"/>
    </row>
    <row r="312" spans="1:29" ht="18.75" x14ac:dyDescent="0.25">
      <c r="A312" s="706">
        <v>16</v>
      </c>
      <c r="B312" s="709"/>
      <c r="C312" s="125"/>
      <c r="D312" s="100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2"/>
      <c r="S312" s="102"/>
      <c r="T312" s="103"/>
      <c r="U312" s="104">
        <f t="shared" si="16"/>
        <v>0</v>
      </c>
      <c r="V312" s="105">
        <f t="shared" si="17"/>
        <v>0</v>
      </c>
      <c r="W312" s="105">
        <f t="shared" si="18"/>
        <v>0</v>
      </c>
      <c r="X312" s="106">
        <f t="shared" si="19"/>
        <v>0</v>
      </c>
      <c r="Y312" s="700">
        <f>SUM(U312:U331)</f>
        <v>0</v>
      </c>
      <c r="Z312" s="703">
        <f>SUM(V312:V331)</f>
        <v>0</v>
      </c>
      <c r="AA312" s="703">
        <f>SUM(W312:W331)</f>
        <v>0</v>
      </c>
      <c r="AB312" s="703">
        <f>SUM(X312:X331)</f>
        <v>0</v>
      </c>
      <c r="AC312" s="691">
        <f>MAX(Y312:AB331)</f>
        <v>0</v>
      </c>
    </row>
    <row r="313" spans="1:29" ht="18.75" x14ac:dyDescent="0.25">
      <c r="A313" s="707"/>
      <c r="B313" s="710"/>
      <c r="C313" s="126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10"/>
      <c r="R313" s="110"/>
      <c r="S313" s="110"/>
      <c r="T313" s="111"/>
      <c r="U313" s="112">
        <f t="shared" si="16"/>
        <v>0</v>
      </c>
      <c r="V313" s="113">
        <f t="shared" si="17"/>
        <v>0</v>
      </c>
      <c r="W313" s="113">
        <f t="shared" si="18"/>
        <v>0</v>
      </c>
      <c r="X313" s="114">
        <f t="shared" si="19"/>
        <v>0</v>
      </c>
      <c r="Y313" s="701"/>
      <c r="Z313" s="704"/>
      <c r="AA313" s="704"/>
      <c r="AB313" s="704"/>
      <c r="AC313" s="692"/>
    </row>
    <row r="314" spans="1:29" ht="18.75" x14ac:dyDescent="0.25">
      <c r="A314" s="707"/>
      <c r="B314" s="710"/>
      <c r="C314" s="126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6"/>
      <c r="R314" s="116"/>
      <c r="S314" s="116"/>
      <c r="T314" s="117"/>
      <c r="U314" s="112">
        <f t="shared" si="16"/>
        <v>0</v>
      </c>
      <c r="V314" s="113">
        <f t="shared" si="17"/>
        <v>0</v>
      </c>
      <c r="W314" s="113">
        <f t="shared" si="18"/>
        <v>0</v>
      </c>
      <c r="X314" s="114">
        <f t="shared" si="19"/>
        <v>0</v>
      </c>
      <c r="Y314" s="701"/>
      <c r="Z314" s="704"/>
      <c r="AA314" s="704"/>
      <c r="AB314" s="704"/>
      <c r="AC314" s="692"/>
    </row>
    <row r="315" spans="1:29" ht="18.75" x14ac:dyDescent="0.25">
      <c r="A315" s="707"/>
      <c r="B315" s="710"/>
      <c r="C315" s="126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10"/>
      <c r="R315" s="110"/>
      <c r="S315" s="110"/>
      <c r="T315" s="111"/>
      <c r="U315" s="112">
        <f t="shared" si="16"/>
        <v>0</v>
      </c>
      <c r="V315" s="113">
        <f t="shared" si="17"/>
        <v>0</v>
      </c>
      <c r="W315" s="113">
        <f t="shared" si="18"/>
        <v>0</v>
      </c>
      <c r="X315" s="114">
        <f t="shared" si="19"/>
        <v>0</v>
      </c>
      <c r="Y315" s="701"/>
      <c r="Z315" s="704"/>
      <c r="AA315" s="704"/>
      <c r="AB315" s="704"/>
      <c r="AC315" s="692"/>
    </row>
    <row r="316" spans="1:29" ht="18.75" x14ac:dyDescent="0.25">
      <c r="A316" s="707"/>
      <c r="B316" s="710"/>
      <c r="C316" s="126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6"/>
      <c r="R316" s="116"/>
      <c r="S316" s="116"/>
      <c r="T316" s="117"/>
      <c r="U316" s="112">
        <f t="shared" si="16"/>
        <v>0</v>
      </c>
      <c r="V316" s="113">
        <f t="shared" si="17"/>
        <v>0</v>
      </c>
      <c r="W316" s="113">
        <f t="shared" si="18"/>
        <v>0</v>
      </c>
      <c r="X316" s="114">
        <f t="shared" si="19"/>
        <v>0</v>
      </c>
      <c r="Y316" s="701"/>
      <c r="Z316" s="704"/>
      <c r="AA316" s="704"/>
      <c r="AB316" s="704"/>
      <c r="AC316" s="692"/>
    </row>
    <row r="317" spans="1:29" ht="18.75" x14ac:dyDescent="0.25">
      <c r="A317" s="707"/>
      <c r="B317" s="710"/>
      <c r="C317" s="126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10"/>
      <c r="R317" s="110"/>
      <c r="S317" s="110"/>
      <c r="T317" s="111"/>
      <c r="U317" s="112">
        <f t="shared" si="16"/>
        <v>0</v>
      </c>
      <c r="V317" s="113">
        <f t="shared" si="17"/>
        <v>0</v>
      </c>
      <c r="W317" s="113">
        <f t="shared" si="18"/>
        <v>0</v>
      </c>
      <c r="X317" s="114">
        <f t="shared" si="19"/>
        <v>0</v>
      </c>
      <c r="Y317" s="701"/>
      <c r="Z317" s="704"/>
      <c r="AA317" s="704"/>
      <c r="AB317" s="704"/>
      <c r="AC317" s="692"/>
    </row>
    <row r="318" spans="1:29" ht="18.75" x14ac:dyDescent="0.25">
      <c r="A318" s="707"/>
      <c r="B318" s="710"/>
      <c r="C318" s="126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6"/>
      <c r="R318" s="116"/>
      <c r="S318" s="116"/>
      <c r="T318" s="117"/>
      <c r="U318" s="112">
        <f t="shared" si="16"/>
        <v>0</v>
      </c>
      <c r="V318" s="113">
        <f t="shared" si="17"/>
        <v>0</v>
      </c>
      <c r="W318" s="113">
        <f t="shared" si="18"/>
        <v>0</v>
      </c>
      <c r="X318" s="114">
        <f t="shared" si="19"/>
        <v>0</v>
      </c>
      <c r="Y318" s="701"/>
      <c r="Z318" s="704"/>
      <c r="AA318" s="704"/>
      <c r="AB318" s="704"/>
      <c r="AC318" s="692"/>
    </row>
    <row r="319" spans="1:29" ht="18.75" x14ac:dyDescent="0.25">
      <c r="A319" s="707"/>
      <c r="B319" s="710"/>
      <c r="C319" s="126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10"/>
      <c r="R319" s="110"/>
      <c r="S319" s="110"/>
      <c r="T319" s="111"/>
      <c r="U319" s="112">
        <f t="shared" si="16"/>
        <v>0</v>
      </c>
      <c r="V319" s="113">
        <f t="shared" si="17"/>
        <v>0</v>
      </c>
      <c r="W319" s="113">
        <f t="shared" si="18"/>
        <v>0</v>
      </c>
      <c r="X319" s="114">
        <f t="shared" si="19"/>
        <v>0</v>
      </c>
      <c r="Y319" s="701"/>
      <c r="Z319" s="704"/>
      <c r="AA319" s="704"/>
      <c r="AB319" s="704"/>
      <c r="AC319" s="692"/>
    </row>
    <row r="320" spans="1:29" ht="18.75" x14ac:dyDescent="0.25">
      <c r="A320" s="707"/>
      <c r="B320" s="710"/>
      <c r="C320" s="126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6"/>
      <c r="R320" s="116"/>
      <c r="S320" s="116"/>
      <c r="T320" s="117"/>
      <c r="U320" s="112">
        <f t="shared" si="16"/>
        <v>0</v>
      </c>
      <c r="V320" s="113">
        <f t="shared" si="17"/>
        <v>0</v>
      </c>
      <c r="W320" s="113">
        <f t="shared" si="18"/>
        <v>0</v>
      </c>
      <c r="X320" s="114">
        <f t="shared" si="19"/>
        <v>0</v>
      </c>
      <c r="Y320" s="701"/>
      <c r="Z320" s="704"/>
      <c r="AA320" s="704"/>
      <c r="AB320" s="704"/>
      <c r="AC320" s="692"/>
    </row>
    <row r="321" spans="1:29" ht="18.75" x14ac:dyDescent="0.25">
      <c r="A321" s="707"/>
      <c r="B321" s="710"/>
      <c r="C321" s="126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10"/>
      <c r="R321" s="110"/>
      <c r="S321" s="110"/>
      <c r="T321" s="111"/>
      <c r="U321" s="112">
        <f t="shared" si="16"/>
        <v>0</v>
      </c>
      <c r="V321" s="113">
        <f t="shared" si="17"/>
        <v>0</v>
      </c>
      <c r="W321" s="113">
        <f t="shared" si="18"/>
        <v>0</v>
      </c>
      <c r="X321" s="114">
        <f t="shared" si="19"/>
        <v>0</v>
      </c>
      <c r="Y321" s="701"/>
      <c r="Z321" s="704"/>
      <c r="AA321" s="704"/>
      <c r="AB321" s="704"/>
      <c r="AC321" s="692"/>
    </row>
    <row r="322" spans="1:29" ht="18.75" x14ac:dyDescent="0.25">
      <c r="A322" s="707"/>
      <c r="B322" s="710"/>
      <c r="C322" s="126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6"/>
      <c r="R322" s="116"/>
      <c r="S322" s="116"/>
      <c r="T322" s="117"/>
      <c r="U322" s="112">
        <f t="shared" si="16"/>
        <v>0</v>
      </c>
      <c r="V322" s="113">
        <f t="shared" si="17"/>
        <v>0</v>
      </c>
      <c r="W322" s="113">
        <f t="shared" si="18"/>
        <v>0</v>
      </c>
      <c r="X322" s="114">
        <f t="shared" si="19"/>
        <v>0</v>
      </c>
      <c r="Y322" s="701"/>
      <c r="Z322" s="704"/>
      <c r="AA322" s="704"/>
      <c r="AB322" s="704"/>
      <c r="AC322" s="692"/>
    </row>
    <row r="323" spans="1:29" ht="18.75" x14ac:dyDescent="0.25">
      <c r="A323" s="707"/>
      <c r="B323" s="710"/>
      <c r="C323" s="126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10"/>
      <c r="R323" s="110"/>
      <c r="S323" s="110"/>
      <c r="T323" s="111"/>
      <c r="U323" s="112">
        <f t="shared" si="16"/>
        <v>0</v>
      </c>
      <c r="V323" s="113">
        <f t="shared" si="17"/>
        <v>0</v>
      </c>
      <c r="W323" s="113">
        <f t="shared" si="18"/>
        <v>0</v>
      </c>
      <c r="X323" s="114">
        <f t="shared" si="19"/>
        <v>0</v>
      </c>
      <c r="Y323" s="701"/>
      <c r="Z323" s="704"/>
      <c r="AA323" s="704"/>
      <c r="AB323" s="704"/>
      <c r="AC323" s="692"/>
    </row>
    <row r="324" spans="1:29" ht="18.75" x14ac:dyDescent="0.25">
      <c r="A324" s="707"/>
      <c r="B324" s="710"/>
      <c r="C324" s="126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6"/>
      <c r="R324" s="116"/>
      <c r="S324" s="116"/>
      <c r="T324" s="117"/>
      <c r="U324" s="112">
        <f t="shared" si="16"/>
        <v>0</v>
      </c>
      <c r="V324" s="113">
        <f t="shared" si="17"/>
        <v>0</v>
      </c>
      <c r="W324" s="113">
        <f t="shared" si="18"/>
        <v>0</v>
      </c>
      <c r="X324" s="114">
        <f t="shared" si="19"/>
        <v>0</v>
      </c>
      <c r="Y324" s="701"/>
      <c r="Z324" s="704"/>
      <c r="AA324" s="704"/>
      <c r="AB324" s="704"/>
      <c r="AC324" s="692"/>
    </row>
    <row r="325" spans="1:29" ht="18.75" x14ac:dyDescent="0.25">
      <c r="A325" s="707"/>
      <c r="B325" s="710"/>
      <c r="C325" s="126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10"/>
      <c r="R325" s="110"/>
      <c r="S325" s="110"/>
      <c r="T325" s="111"/>
      <c r="U325" s="112">
        <f t="shared" si="16"/>
        <v>0</v>
      </c>
      <c r="V325" s="113">
        <f t="shared" si="17"/>
        <v>0</v>
      </c>
      <c r="W325" s="113">
        <f t="shared" si="18"/>
        <v>0</v>
      </c>
      <c r="X325" s="114">
        <f t="shared" si="19"/>
        <v>0</v>
      </c>
      <c r="Y325" s="701"/>
      <c r="Z325" s="704"/>
      <c r="AA325" s="704"/>
      <c r="AB325" s="704"/>
      <c r="AC325" s="692"/>
    </row>
    <row r="326" spans="1:29" ht="18.75" x14ac:dyDescent="0.25">
      <c r="A326" s="707"/>
      <c r="B326" s="710"/>
      <c r="C326" s="126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6"/>
      <c r="R326" s="116"/>
      <c r="S326" s="116"/>
      <c r="T326" s="117"/>
      <c r="U326" s="112">
        <f t="shared" si="16"/>
        <v>0</v>
      </c>
      <c r="V326" s="113">
        <f t="shared" si="17"/>
        <v>0</v>
      </c>
      <c r="W326" s="113">
        <f t="shared" si="18"/>
        <v>0</v>
      </c>
      <c r="X326" s="114">
        <f t="shared" si="19"/>
        <v>0</v>
      </c>
      <c r="Y326" s="701"/>
      <c r="Z326" s="704"/>
      <c r="AA326" s="704"/>
      <c r="AB326" s="704"/>
      <c r="AC326" s="692"/>
    </row>
    <row r="327" spans="1:29" ht="18.75" x14ac:dyDescent="0.25">
      <c r="A327" s="707"/>
      <c r="B327" s="710"/>
      <c r="C327" s="126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10"/>
      <c r="R327" s="110"/>
      <c r="S327" s="110"/>
      <c r="T327" s="111"/>
      <c r="U327" s="112">
        <f t="shared" si="16"/>
        <v>0</v>
      </c>
      <c r="V327" s="113">
        <f t="shared" si="17"/>
        <v>0</v>
      </c>
      <c r="W327" s="113">
        <f t="shared" si="18"/>
        <v>0</v>
      </c>
      <c r="X327" s="114">
        <f t="shared" si="19"/>
        <v>0</v>
      </c>
      <c r="Y327" s="701"/>
      <c r="Z327" s="704"/>
      <c r="AA327" s="704"/>
      <c r="AB327" s="704"/>
      <c r="AC327" s="692"/>
    </row>
    <row r="328" spans="1:29" ht="18.75" x14ac:dyDescent="0.25">
      <c r="A328" s="707"/>
      <c r="B328" s="710"/>
      <c r="C328" s="126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6"/>
      <c r="R328" s="116"/>
      <c r="S328" s="116"/>
      <c r="T328" s="117"/>
      <c r="U328" s="112">
        <f t="shared" si="16"/>
        <v>0</v>
      </c>
      <c r="V328" s="113">
        <f t="shared" si="17"/>
        <v>0</v>
      </c>
      <c r="W328" s="113">
        <f t="shared" si="18"/>
        <v>0</v>
      </c>
      <c r="X328" s="114">
        <f t="shared" si="19"/>
        <v>0</v>
      </c>
      <c r="Y328" s="701"/>
      <c r="Z328" s="704"/>
      <c r="AA328" s="704"/>
      <c r="AB328" s="704"/>
      <c r="AC328" s="692"/>
    </row>
    <row r="329" spans="1:29" ht="18.75" x14ac:dyDescent="0.25">
      <c r="A329" s="707"/>
      <c r="B329" s="710"/>
      <c r="C329" s="126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10"/>
      <c r="R329" s="110"/>
      <c r="S329" s="110"/>
      <c r="T329" s="111"/>
      <c r="U329" s="112">
        <f t="shared" si="16"/>
        <v>0</v>
      </c>
      <c r="V329" s="113">
        <f t="shared" si="17"/>
        <v>0</v>
      </c>
      <c r="W329" s="113">
        <f t="shared" si="18"/>
        <v>0</v>
      </c>
      <c r="X329" s="114">
        <f t="shared" si="19"/>
        <v>0</v>
      </c>
      <c r="Y329" s="701"/>
      <c r="Z329" s="704"/>
      <c r="AA329" s="704"/>
      <c r="AB329" s="704"/>
      <c r="AC329" s="692"/>
    </row>
    <row r="330" spans="1:29" ht="18.75" x14ac:dyDescent="0.25">
      <c r="A330" s="707"/>
      <c r="B330" s="710"/>
      <c r="C330" s="126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6"/>
      <c r="R330" s="116"/>
      <c r="S330" s="116"/>
      <c r="T330" s="117"/>
      <c r="U330" s="112">
        <f t="shared" si="16"/>
        <v>0</v>
      </c>
      <c r="V330" s="113">
        <f t="shared" si="17"/>
        <v>0</v>
      </c>
      <c r="W330" s="113">
        <f t="shared" si="18"/>
        <v>0</v>
      </c>
      <c r="X330" s="114">
        <f t="shared" si="19"/>
        <v>0</v>
      </c>
      <c r="Y330" s="701"/>
      <c r="Z330" s="704"/>
      <c r="AA330" s="704"/>
      <c r="AB330" s="704"/>
      <c r="AC330" s="692"/>
    </row>
    <row r="331" spans="1:29" ht="19.5" thickBot="1" x14ac:dyDescent="0.3">
      <c r="A331" s="708"/>
      <c r="B331" s="711"/>
      <c r="C331" s="127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20"/>
      <c r="R331" s="120"/>
      <c r="S331" s="120"/>
      <c r="T331" s="121"/>
      <c r="U331" s="122">
        <f t="shared" si="16"/>
        <v>0</v>
      </c>
      <c r="V331" s="123">
        <f t="shared" si="17"/>
        <v>0</v>
      </c>
      <c r="W331" s="123">
        <f t="shared" si="18"/>
        <v>0</v>
      </c>
      <c r="X331" s="124">
        <f t="shared" si="19"/>
        <v>0</v>
      </c>
      <c r="Y331" s="702"/>
      <c r="Z331" s="705"/>
      <c r="AA331" s="705"/>
      <c r="AB331" s="705"/>
      <c r="AC331" s="693"/>
    </row>
    <row r="332" spans="1:29" ht="18.75" x14ac:dyDescent="0.25">
      <c r="A332" s="706">
        <v>17</v>
      </c>
      <c r="B332" s="709"/>
      <c r="C332" s="125"/>
      <c r="D332" s="100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2"/>
      <c r="S332" s="102"/>
      <c r="T332" s="103"/>
      <c r="U332" s="104">
        <f t="shared" ref="U332:U395" si="20">IF(AND(E332=0,F332=0,G332=0),0,IF(AND(E332=0,F332=0),G332,IF(AND(E332=0,G332=0),F332,IF(AND(F332=0,G332=0),E332,IF(E332=0,(F332+G332)/2,IF(F332=0,(E332+G332)/2,IF(G332=0,(E332+F332)/2,(E332+F332+G332)/3)))))))</f>
        <v>0</v>
      </c>
      <c r="V332" s="105">
        <f t="shared" ref="V332:V395" si="21">IF(AND(H332=0,I332=0,J332=0),0,IF(AND(H332=0,I332=0),J332,IF(AND(H332=0,J332=0),I332,IF(AND(I332=0,J332=0),H332,IF(H332=0,(I332+J332)/2,IF(I332=0,(H332+J332)/2,IF(J332=0,(H332+I332)/2,(H332+I332+J332)/3)))))))</f>
        <v>0</v>
      </c>
      <c r="W332" s="105">
        <f t="shared" ref="W332:W395" si="22">IF(AND(K332=0,L332=0,M332=0),0,IF(AND(K332=0,L332=0),M332,IF(AND(K332=0,M332=0),L332,IF(AND(L332=0,M332=0),K332,IF(K332=0,(L332+M332)/2,IF(L332=0,(K332+M332)/2,IF(M332=0,(K332+L332)/2,(K332+L332+M332)/3)))))))</f>
        <v>0</v>
      </c>
      <c r="X332" s="106">
        <f t="shared" ref="X332:X395" si="23">IF(AND(N332=0,O332=0,P332=0),0,IF(AND(N332=0,O332=0),P332,IF(AND(N332=0,P332=0),O332,IF(AND(O332=0,P332=0),N332,IF(N332=0,(O332+P332)/2,IF(O332=0,(N332+P332)/2,IF(P332=0,(N332+O332)/2,(N332+O332+P332)/3)))))))</f>
        <v>0</v>
      </c>
      <c r="Y332" s="700">
        <f>SUM(U332:U351)</f>
        <v>0</v>
      </c>
      <c r="Z332" s="703">
        <f>SUM(V332:V351)</f>
        <v>0</v>
      </c>
      <c r="AA332" s="703">
        <f>SUM(W332:W351)</f>
        <v>0</v>
      </c>
      <c r="AB332" s="703">
        <f>SUM(X332:X351)</f>
        <v>0</v>
      </c>
      <c r="AC332" s="691">
        <f>MAX(Y332:AB351)</f>
        <v>0</v>
      </c>
    </row>
    <row r="333" spans="1:29" ht="18.75" x14ac:dyDescent="0.25">
      <c r="A333" s="707"/>
      <c r="B333" s="710"/>
      <c r="C333" s="126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10"/>
      <c r="R333" s="110"/>
      <c r="S333" s="110"/>
      <c r="T333" s="111"/>
      <c r="U333" s="112">
        <f t="shared" si="20"/>
        <v>0</v>
      </c>
      <c r="V333" s="113">
        <f t="shared" si="21"/>
        <v>0</v>
      </c>
      <c r="W333" s="113">
        <f t="shared" si="22"/>
        <v>0</v>
      </c>
      <c r="X333" s="114">
        <f t="shared" si="23"/>
        <v>0</v>
      </c>
      <c r="Y333" s="701"/>
      <c r="Z333" s="704"/>
      <c r="AA333" s="704"/>
      <c r="AB333" s="704"/>
      <c r="AC333" s="692"/>
    </row>
    <row r="334" spans="1:29" ht="18.75" x14ac:dyDescent="0.25">
      <c r="A334" s="707"/>
      <c r="B334" s="710"/>
      <c r="C334" s="126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6"/>
      <c r="R334" s="116"/>
      <c r="S334" s="116"/>
      <c r="T334" s="117"/>
      <c r="U334" s="112">
        <f t="shared" si="20"/>
        <v>0</v>
      </c>
      <c r="V334" s="113">
        <f t="shared" si="21"/>
        <v>0</v>
      </c>
      <c r="W334" s="113">
        <f t="shared" si="22"/>
        <v>0</v>
      </c>
      <c r="X334" s="114">
        <f t="shared" si="23"/>
        <v>0</v>
      </c>
      <c r="Y334" s="701"/>
      <c r="Z334" s="704"/>
      <c r="AA334" s="704"/>
      <c r="AB334" s="704"/>
      <c r="AC334" s="692"/>
    </row>
    <row r="335" spans="1:29" ht="18.75" x14ac:dyDescent="0.25">
      <c r="A335" s="707"/>
      <c r="B335" s="710"/>
      <c r="C335" s="126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10"/>
      <c r="R335" s="110"/>
      <c r="S335" s="110"/>
      <c r="T335" s="111"/>
      <c r="U335" s="112">
        <f t="shared" si="20"/>
        <v>0</v>
      </c>
      <c r="V335" s="113">
        <f t="shared" si="21"/>
        <v>0</v>
      </c>
      <c r="W335" s="113">
        <f t="shared" si="22"/>
        <v>0</v>
      </c>
      <c r="X335" s="114">
        <f t="shared" si="23"/>
        <v>0</v>
      </c>
      <c r="Y335" s="701"/>
      <c r="Z335" s="704"/>
      <c r="AA335" s="704"/>
      <c r="AB335" s="704"/>
      <c r="AC335" s="692"/>
    </row>
    <row r="336" spans="1:29" ht="18.75" x14ac:dyDescent="0.25">
      <c r="A336" s="707"/>
      <c r="B336" s="710"/>
      <c r="C336" s="126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6"/>
      <c r="R336" s="116"/>
      <c r="S336" s="116"/>
      <c r="T336" s="117"/>
      <c r="U336" s="112">
        <f t="shared" si="20"/>
        <v>0</v>
      </c>
      <c r="V336" s="113">
        <f t="shared" si="21"/>
        <v>0</v>
      </c>
      <c r="W336" s="113">
        <f t="shared" si="22"/>
        <v>0</v>
      </c>
      <c r="X336" s="114">
        <f t="shared" si="23"/>
        <v>0</v>
      </c>
      <c r="Y336" s="701"/>
      <c r="Z336" s="704"/>
      <c r="AA336" s="704"/>
      <c r="AB336" s="704"/>
      <c r="AC336" s="692"/>
    </row>
    <row r="337" spans="1:29" ht="18.75" x14ac:dyDescent="0.25">
      <c r="A337" s="707"/>
      <c r="B337" s="710"/>
      <c r="C337" s="126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10"/>
      <c r="R337" s="110"/>
      <c r="S337" s="110"/>
      <c r="T337" s="111"/>
      <c r="U337" s="112">
        <f t="shared" si="20"/>
        <v>0</v>
      </c>
      <c r="V337" s="113">
        <f t="shared" si="21"/>
        <v>0</v>
      </c>
      <c r="W337" s="113">
        <f t="shared" si="22"/>
        <v>0</v>
      </c>
      <c r="X337" s="114">
        <f t="shared" si="23"/>
        <v>0</v>
      </c>
      <c r="Y337" s="701"/>
      <c r="Z337" s="704"/>
      <c r="AA337" s="704"/>
      <c r="AB337" s="704"/>
      <c r="AC337" s="692"/>
    </row>
    <row r="338" spans="1:29" ht="18.75" x14ac:dyDescent="0.25">
      <c r="A338" s="707"/>
      <c r="B338" s="710"/>
      <c r="C338" s="126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6"/>
      <c r="R338" s="116"/>
      <c r="S338" s="116"/>
      <c r="T338" s="117"/>
      <c r="U338" s="112">
        <f t="shared" si="20"/>
        <v>0</v>
      </c>
      <c r="V338" s="113">
        <f t="shared" si="21"/>
        <v>0</v>
      </c>
      <c r="W338" s="113">
        <f t="shared" si="22"/>
        <v>0</v>
      </c>
      <c r="X338" s="114">
        <f t="shared" si="23"/>
        <v>0</v>
      </c>
      <c r="Y338" s="701"/>
      <c r="Z338" s="704"/>
      <c r="AA338" s="704"/>
      <c r="AB338" s="704"/>
      <c r="AC338" s="692"/>
    </row>
    <row r="339" spans="1:29" ht="18.75" x14ac:dyDescent="0.25">
      <c r="A339" s="707"/>
      <c r="B339" s="710"/>
      <c r="C339" s="126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10"/>
      <c r="R339" s="110"/>
      <c r="S339" s="110"/>
      <c r="T339" s="111"/>
      <c r="U339" s="112">
        <f t="shared" si="20"/>
        <v>0</v>
      </c>
      <c r="V339" s="113">
        <f t="shared" si="21"/>
        <v>0</v>
      </c>
      <c r="W339" s="113">
        <f t="shared" si="22"/>
        <v>0</v>
      </c>
      <c r="X339" s="114">
        <f t="shared" si="23"/>
        <v>0</v>
      </c>
      <c r="Y339" s="701"/>
      <c r="Z339" s="704"/>
      <c r="AA339" s="704"/>
      <c r="AB339" s="704"/>
      <c r="AC339" s="692"/>
    </row>
    <row r="340" spans="1:29" ht="18.75" x14ac:dyDescent="0.25">
      <c r="A340" s="707"/>
      <c r="B340" s="710"/>
      <c r="C340" s="126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6"/>
      <c r="R340" s="116"/>
      <c r="S340" s="116"/>
      <c r="T340" s="117"/>
      <c r="U340" s="112">
        <f t="shared" si="20"/>
        <v>0</v>
      </c>
      <c r="V340" s="113">
        <f t="shared" si="21"/>
        <v>0</v>
      </c>
      <c r="W340" s="113">
        <f t="shared" si="22"/>
        <v>0</v>
      </c>
      <c r="X340" s="114">
        <f t="shared" si="23"/>
        <v>0</v>
      </c>
      <c r="Y340" s="701"/>
      <c r="Z340" s="704"/>
      <c r="AA340" s="704"/>
      <c r="AB340" s="704"/>
      <c r="AC340" s="692"/>
    </row>
    <row r="341" spans="1:29" ht="18.75" x14ac:dyDescent="0.25">
      <c r="A341" s="707"/>
      <c r="B341" s="710"/>
      <c r="C341" s="126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10"/>
      <c r="R341" s="110"/>
      <c r="S341" s="110"/>
      <c r="T341" s="111"/>
      <c r="U341" s="112">
        <f t="shared" si="20"/>
        <v>0</v>
      </c>
      <c r="V341" s="113">
        <f t="shared" si="21"/>
        <v>0</v>
      </c>
      <c r="W341" s="113">
        <f t="shared" si="22"/>
        <v>0</v>
      </c>
      <c r="X341" s="114">
        <f t="shared" si="23"/>
        <v>0</v>
      </c>
      <c r="Y341" s="701"/>
      <c r="Z341" s="704"/>
      <c r="AA341" s="704"/>
      <c r="AB341" s="704"/>
      <c r="AC341" s="692"/>
    </row>
    <row r="342" spans="1:29" ht="18.75" x14ac:dyDescent="0.25">
      <c r="A342" s="707"/>
      <c r="B342" s="710"/>
      <c r="C342" s="126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6"/>
      <c r="R342" s="116"/>
      <c r="S342" s="116"/>
      <c r="T342" s="117"/>
      <c r="U342" s="112">
        <f t="shared" si="20"/>
        <v>0</v>
      </c>
      <c r="V342" s="113">
        <f t="shared" si="21"/>
        <v>0</v>
      </c>
      <c r="W342" s="113">
        <f t="shared" si="22"/>
        <v>0</v>
      </c>
      <c r="X342" s="114">
        <f t="shared" si="23"/>
        <v>0</v>
      </c>
      <c r="Y342" s="701"/>
      <c r="Z342" s="704"/>
      <c r="AA342" s="704"/>
      <c r="AB342" s="704"/>
      <c r="AC342" s="692"/>
    </row>
    <row r="343" spans="1:29" ht="18.75" x14ac:dyDescent="0.25">
      <c r="A343" s="707"/>
      <c r="B343" s="710"/>
      <c r="C343" s="126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10"/>
      <c r="R343" s="110"/>
      <c r="S343" s="110"/>
      <c r="T343" s="111"/>
      <c r="U343" s="112">
        <f t="shared" si="20"/>
        <v>0</v>
      </c>
      <c r="V343" s="113">
        <f t="shared" si="21"/>
        <v>0</v>
      </c>
      <c r="W343" s="113">
        <f t="shared" si="22"/>
        <v>0</v>
      </c>
      <c r="X343" s="114">
        <f t="shared" si="23"/>
        <v>0</v>
      </c>
      <c r="Y343" s="701"/>
      <c r="Z343" s="704"/>
      <c r="AA343" s="704"/>
      <c r="AB343" s="704"/>
      <c r="AC343" s="692"/>
    </row>
    <row r="344" spans="1:29" ht="18.75" x14ac:dyDescent="0.25">
      <c r="A344" s="707"/>
      <c r="B344" s="710"/>
      <c r="C344" s="126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6"/>
      <c r="R344" s="116"/>
      <c r="S344" s="116"/>
      <c r="T344" s="117"/>
      <c r="U344" s="112">
        <f t="shared" si="20"/>
        <v>0</v>
      </c>
      <c r="V344" s="113">
        <f t="shared" si="21"/>
        <v>0</v>
      </c>
      <c r="W344" s="113">
        <f t="shared" si="22"/>
        <v>0</v>
      </c>
      <c r="X344" s="114">
        <f t="shared" si="23"/>
        <v>0</v>
      </c>
      <c r="Y344" s="701"/>
      <c r="Z344" s="704"/>
      <c r="AA344" s="704"/>
      <c r="AB344" s="704"/>
      <c r="AC344" s="692"/>
    </row>
    <row r="345" spans="1:29" ht="18.75" x14ac:dyDescent="0.25">
      <c r="A345" s="707"/>
      <c r="B345" s="710"/>
      <c r="C345" s="126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10"/>
      <c r="R345" s="110"/>
      <c r="S345" s="110"/>
      <c r="T345" s="111"/>
      <c r="U345" s="112">
        <f t="shared" si="20"/>
        <v>0</v>
      </c>
      <c r="V345" s="113">
        <f t="shared" si="21"/>
        <v>0</v>
      </c>
      <c r="W345" s="113">
        <f t="shared" si="22"/>
        <v>0</v>
      </c>
      <c r="X345" s="114">
        <f t="shared" si="23"/>
        <v>0</v>
      </c>
      <c r="Y345" s="701"/>
      <c r="Z345" s="704"/>
      <c r="AA345" s="704"/>
      <c r="AB345" s="704"/>
      <c r="AC345" s="692"/>
    </row>
    <row r="346" spans="1:29" ht="18.75" x14ac:dyDescent="0.25">
      <c r="A346" s="707"/>
      <c r="B346" s="710"/>
      <c r="C346" s="126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6"/>
      <c r="R346" s="116"/>
      <c r="S346" s="116"/>
      <c r="T346" s="117"/>
      <c r="U346" s="112">
        <f t="shared" si="20"/>
        <v>0</v>
      </c>
      <c r="V346" s="113">
        <f t="shared" si="21"/>
        <v>0</v>
      </c>
      <c r="W346" s="113">
        <f t="shared" si="22"/>
        <v>0</v>
      </c>
      <c r="X346" s="114">
        <f t="shared" si="23"/>
        <v>0</v>
      </c>
      <c r="Y346" s="701"/>
      <c r="Z346" s="704"/>
      <c r="AA346" s="704"/>
      <c r="AB346" s="704"/>
      <c r="AC346" s="692"/>
    </row>
    <row r="347" spans="1:29" ht="18.75" x14ac:dyDescent="0.25">
      <c r="A347" s="707"/>
      <c r="B347" s="710"/>
      <c r="C347" s="126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10"/>
      <c r="R347" s="110"/>
      <c r="S347" s="110"/>
      <c r="T347" s="111"/>
      <c r="U347" s="112">
        <f t="shared" si="20"/>
        <v>0</v>
      </c>
      <c r="V347" s="113">
        <f t="shared" si="21"/>
        <v>0</v>
      </c>
      <c r="W347" s="113">
        <f t="shared" si="22"/>
        <v>0</v>
      </c>
      <c r="X347" s="114">
        <f t="shared" si="23"/>
        <v>0</v>
      </c>
      <c r="Y347" s="701"/>
      <c r="Z347" s="704"/>
      <c r="AA347" s="704"/>
      <c r="AB347" s="704"/>
      <c r="AC347" s="692"/>
    </row>
    <row r="348" spans="1:29" ht="18.75" x14ac:dyDescent="0.25">
      <c r="A348" s="707"/>
      <c r="B348" s="710"/>
      <c r="C348" s="126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6"/>
      <c r="R348" s="116"/>
      <c r="S348" s="116"/>
      <c r="T348" s="117"/>
      <c r="U348" s="112">
        <f t="shared" si="20"/>
        <v>0</v>
      </c>
      <c r="V348" s="113">
        <f t="shared" si="21"/>
        <v>0</v>
      </c>
      <c r="W348" s="113">
        <f t="shared" si="22"/>
        <v>0</v>
      </c>
      <c r="X348" s="114">
        <f t="shared" si="23"/>
        <v>0</v>
      </c>
      <c r="Y348" s="701"/>
      <c r="Z348" s="704"/>
      <c r="AA348" s="704"/>
      <c r="AB348" s="704"/>
      <c r="AC348" s="692"/>
    </row>
    <row r="349" spans="1:29" ht="18.75" x14ac:dyDescent="0.25">
      <c r="A349" s="707"/>
      <c r="B349" s="710"/>
      <c r="C349" s="126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10"/>
      <c r="R349" s="110"/>
      <c r="S349" s="110"/>
      <c r="T349" s="111"/>
      <c r="U349" s="112">
        <f t="shared" si="20"/>
        <v>0</v>
      </c>
      <c r="V349" s="113">
        <f t="shared" si="21"/>
        <v>0</v>
      </c>
      <c r="W349" s="113">
        <f t="shared" si="22"/>
        <v>0</v>
      </c>
      <c r="X349" s="114">
        <f t="shared" si="23"/>
        <v>0</v>
      </c>
      <c r="Y349" s="701"/>
      <c r="Z349" s="704"/>
      <c r="AA349" s="704"/>
      <c r="AB349" s="704"/>
      <c r="AC349" s="692"/>
    </row>
    <row r="350" spans="1:29" ht="18.75" x14ac:dyDescent="0.25">
      <c r="A350" s="707"/>
      <c r="B350" s="710"/>
      <c r="C350" s="126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6"/>
      <c r="R350" s="116"/>
      <c r="S350" s="116"/>
      <c r="T350" s="117"/>
      <c r="U350" s="112">
        <f t="shared" si="20"/>
        <v>0</v>
      </c>
      <c r="V350" s="113">
        <f t="shared" si="21"/>
        <v>0</v>
      </c>
      <c r="W350" s="113">
        <f t="shared" si="22"/>
        <v>0</v>
      </c>
      <c r="X350" s="114">
        <f t="shared" si="23"/>
        <v>0</v>
      </c>
      <c r="Y350" s="701"/>
      <c r="Z350" s="704"/>
      <c r="AA350" s="704"/>
      <c r="AB350" s="704"/>
      <c r="AC350" s="692"/>
    </row>
    <row r="351" spans="1:29" ht="19.5" thickBot="1" x14ac:dyDescent="0.3">
      <c r="A351" s="708"/>
      <c r="B351" s="711"/>
      <c r="C351" s="127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20"/>
      <c r="R351" s="120"/>
      <c r="S351" s="120"/>
      <c r="T351" s="121"/>
      <c r="U351" s="122">
        <f t="shared" si="20"/>
        <v>0</v>
      </c>
      <c r="V351" s="123">
        <f t="shared" si="21"/>
        <v>0</v>
      </c>
      <c r="W351" s="123">
        <f t="shared" si="22"/>
        <v>0</v>
      </c>
      <c r="X351" s="124">
        <f t="shared" si="23"/>
        <v>0</v>
      </c>
      <c r="Y351" s="702"/>
      <c r="Z351" s="705"/>
      <c r="AA351" s="705"/>
      <c r="AB351" s="705"/>
      <c r="AC351" s="693"/>
    </row>
    <row r="352" spans="1:29" ht="18.75" x14ac:dyDescent="0.25">
      <c r="A352" s="706">
        <v>18</v>
      </c>
      <c r="B352" s="709"/>
      <c r="C352" s="125"/>
      <c r="D352" s="100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2"/>
      <c r="S352" s="102"/>
      <c r="T352" s="103"/>
      <c r="U352" s="104">
        <f t="shared" si="20"/>
        <v>0</v>
      </c>
      <c r="V352" s="105">
        <f t="shared" si="21"/>
        <v>0</v>
      </c>
      <c r="W352" s="105">
        <f t="shared" si="22"/>
        <v>0</v>
      </c>
      <c r="X352" s="106">
        <f t="shared" si="23"/>
        <v>0</v>
      </c>
      <c r="Y352" s="700">
        <f>SUM(U352:U371)</f>
        <v>0</v>
      </c>
      <c r="Z352" s="703">
        <f>SUM(V352:V371)</f>
        <v>0</v>
      </c>
      <c r="AA352" s="703">
        <f>SUM(W352:W371)</f>
        <v>0</v>
      </c>
      <c r="AB352" s="703">
        <f>SUM(X352:X371)</f>
        <v>0</v>
      </c>
      <c r="AC352" s="691">
        <f>MAX(Y352:AB371)</f>
        <v>0</v>
      </c>
    </row>
    <row r="353" spans="1:29" ht="18.75" x14ac:dyDescent="0.25">
      <c r="A353" s="707"/>
      <c r="B353" s="710"/>
      <c r="C353" s="126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10"/>
      <c r="R353" s="110"/>
      <c r="S353" s="110"/>
      <c r="T353" s="111"/>
      <c r="U353" s="112">
        <f t="shared" si="20"/>
        <v>0</v>
      </c>
      <c r="V353" s="113">
        <f t="shared" si="21"/>
        <v>0</v>
      </c>
      <c r="W353" s="113">
        <f t="shared" si="22"/>
        <v>0</v>
      </c>
      <c r="X353" s="114">
        <f t="shared" si="23"/>
        <v>0</v>
      </c>
      <c r="Y353" s="701"/>
      <c r="Z353" s="704"/>
      <c r="AA353" s="704"/>
      <c r="AB353" s="704"/>
      <c r="AC353" s="692"/>
    </row>
    <row r="354" spans="1:29" ht="18.75" x14ac:dyDescent="0.25">
      <c r="A354" s="707"/>
      <c r="B354" s="710"/>
      <c r="C354" s="126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6"/>
      <c r="R354" s="116"/>
      <c r="S354" s="116"/>
      <c r="T354" s="117"/>
      <c r="U354" s="112">
        <f t="shared" si="20"/>
        <v>0</v>
      </c>
      <c r="V354" s="113">
        <f t="shared" si="21"/>
        <v>0</v>
      </c>
      <c r="W354" s="113">
        <f t="shared" si="22"/>
        <v>0</v>
      </c>
      <c r="X354" s="114">
        <f t="shared" si="23"/>
        <v>0</v>
      </c>
      <c r="Y354" s="701"/>
      <c r="Z354" s="704"/>
      <c r="AA354" s="704"/>
      <c r="AB354" s="704"/>
      <c r="AC354" s="692"/>
    </row>
    <row r="355" spans="1:29" ht="18.75" x14ac:dyDescent="0.25">
      <c r="A355" s="707"/>
      <c r="B355" s="710"/>
      <c r="C355" s="126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10"/>
      <c r="R355" s="110"/>
      <c r="S355" s="110"/>
      <c r="T355" s="111"/>
      <c r="U355" s="112">
        <f t="shared" si="20"/>
        <v>0</v>
      </c>
      <c r="V355" s="113">
        <f t="shared" si="21"/>
        <v>0</v>
      </c>
      <c r="W355" s="113">
        <f t="shared" si="22"/>
        <v>0</v>
      </c>
      <c r="X355" s="114">
        <f t="shared" si="23"/>
        <v>0</v>
      </c>
      <c r="Y355" s="701"/>
      <c r="Z355" s="704"/>
      <c r="AA355" s="704"/>
      <c r="AB355" s="704"/>
      <c r="AC355" s="692"/>
    </row>
    <row r="356" spans="1:29" ht="18.75" x14ac:dyDescent="0.25">
      <c r="A356" s="707"/>
      <c r="B356" s="710"/>
      <c r="C356" s="126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6"/>
      <c r="R356" s="116"/>
      <c r="S356" s="116"/>
      <c r="T356" s="117"/>
      <c r="U356" s="112">
        <f t="shared" si="20"/>
        <v>0</v>
      </c>
      <c r="V356" s="113">
        <f t="shared" si="21"/>
        <v>0</v>
      </c>
      <c r="W356" s="113">
        <f t="shared" si="22"/>
        <v>0</v>
      </c>
      <c r="X356" s="114">
        <f t="shared" si="23"/>
        <v>0</v>
      </c>
      <c r="Y356" s="701"/>
      <c r="Z356" s="704"/>
      <c r="AA356" s="704"/>
      <c r="AB356" s="704"/>
      <c r="AC356" s="692"/>
    </row>
    <row r="357" spans="1:29" ht="18.75" x14ac:dyDescent="0.25">
      <c r="A357" s="707"/>
      <c r="B357" s="710"/>
      <c r="C357" s="126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10"/>
      <c r="R357" s="110"/>
      <c r="S357" s="110"/>
      <c r="T357" s="111"/>
      <c r="U357" s="112">
        <f t="shared" si="20"/>
        <v>0</v>
      </c>
      <c r="V357" s="113">
        <f t="shared" si="21"/>
        <v>0</v>
      </c>
      <c r="W357" s="113">
        <f t="shared" si="22"/>
        <v>0</v>
      </c>
      <c r="X357" s="114">
        <f t="shared" si="23"/>
        <v>0</v>
      </c>
      <c r="Y357" s="701"/>
      <c r="Z357" s="704"/>
      <c r="AA357" s="704"/>
      <c r="AB357" s="704"/>
      <c r="AC357" s="692"/>
    </row>
    <row r="358" spans="1:29" ht="18.75" x14ac:dyDescent="0.25">
      <c r="A358" s="707"/>
      <c r="B358" s="710"/>
      <c r="C358" s="126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6"/>
      <c r="R358" s="116"/>
      <c r="S358" s="116"/>
      <c r="T358" s="117"/>
      <c r="U358" s="112">
        <f t="shared" si="20"/>
        <v>0</v>
      </c>
      <c r="V358" s="113">
        <f t="shared" si="21"/>
        <v>0</v>
      </c>
      <c r="W358" s="113">
        <f t="shared" si="22"/>
        <v>0</v>
      </c>
      <c r="X358" s="114">
        <f t="shared" si="23"/>
        <v>0</v>
      </c>
      <c r="Y358" s="701"/>
      <c r="Z358" s="704"/>
      <c r="AA358" s="704"/>
      <c r="AB358" s="704"/>
      <c r="AC358" s="692"/>
    </row>
    <row r="359" spans="1:29" ht="18.75" x14ac:dyDescent="0.25">
      <c r="A359" s="707"/>
      <c r="B359" s="710"/>
      <c r="C359" s="126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10"/>
      <c r="R359" s="110"/>
      <c r="S359" s="110"/>
      <c r="T359" s="111"/>
      <c r="U359" s="112">
        <f t="shared" si="20"/>
        <v>0</v>
      </c>
      <c r="V359" s="113">
        <f t="shared" si="21"/>
        <v>0</v>
      </c>
      <c r="W359" s="113">
        <f t="shared" si="22"/>
        <v>0</v>
      </c>
      <c r="X359" s="114">
        <f t="shared" si="23"/>
        <v>0</v>
      </c>
      <c r="Y359" s="701"/>
      <c r="Z359" s="704"/>
      <c r="AA359" s="704"/>
      <c r="AB359" s="704"/>
      <c r="AC359" s="692"/>
    </row>
    <row r="360" spans="1:29" ht="18.75" x14ac:dyDescent="0.25">
      <c r="A360" s="707"/>
      <c r="B360" s="710"/>
      <c r="C360" s="126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6"/>
      <c r="R360" s="116"/>
      <c r="S360" s="116"/>
      <c r="T360" s="117"/>
      <c r="U360" s="112">
        <f t="shared" si="20"/>
        <v>0</v>
      </c>
      <c r="V360" s="113">
        <f t="shared" si="21"/>
        <v>0</v>
      </c>
      <c r="W360" s="113">
        <f t="shared" si="22"/>
        <v>0</v>
      </c>
      <c r="X360" s="114">
        <f t="shared" si="23"/>
        <v>0</v>
      </c>
      <c r="Y360" s="701"/>
      <c r="Z360" s="704"/>
      <c r="AA360" s="704"/>
      <c r="AB360" s="704"/>
      <c r="AC360" s="692"/>
    </row>
    <row r="361" spans="1:29" ht="18.75" x14ac:dyDescent="0.25">
      <c r="A361" s="707"/>
      <c r="B361" s="710"/>
      <c r="C361" s="126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10"/>
      <c r="R361" s="110"/>
      <c r="S361" s="110"/>
      <c r="T361" s="111"/>
      <c r="U361" s="112">
        <f t="shared" si="20"/>
        <v>0</v>
      </c>
      <c r="V361" s="113">
        <f t="shared" si="21"/>
        <v>0</v>
      </c>
      <c r="W361" s="113">
        <f t="shared" si="22"/>
        <v>0</v>
      </c>
      <c r="X361" s="114">
        <f t="shared" si="23"/>
        <v>0</v>
      </c>
      <c r="Y361" s="701"/>
      <c r="Z361" s="704"/>
      <c r="AA361" s="704"/>
      <c r="AB361" s="704"/>
      <c r="AC361" s="692"/>
    </row>
    <row r="362" spans="1:29" ht="18.75" x14ac:dyDescent="0.25">
      <c r="A362" s="707"/>
      <c r="B362" s="710"/>
      <c r="C362" s="126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6"/>
      <c r="R362" s="116"/>
      <c r="S362" s="116"/>
      <c r="T362" s="117"/>
      <c r="U362" s="112">
        <f t="shared" si="20"/>
        <v>0</v>
      </c>
      <c r="V362" s="113">
        <f t="shared" si="21"/>
        <v>0</v>
      </c>
      <c r="W362" s="113">
        <f t="shared" si="22"/>
        <v>0</v>
      </c>
      <c r="X362" s="114">
        <f t="shared" si="23"/>
        <v>0</v>
      </c>
      <c r="Y362" s="701"/>
      <c r="Z362" s="704"/>
      <c r="AA362" s="704"/>
      <c r="AB362" s="704"/>
      <c r="AC362" s="692"/>
    </row>
    <row r="363" spans="1:29" ht="18.75" x14ac:dyDescent="0.25">
      <c r="A363" s="707"/>
      <c r="B363" s="710"/>
      <c r="C363" s="126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10"/>
      <c r="R363" s="110"/>
      <c r="S363" s="110"/>
      <c r="T363" s="111"/>
      <c r="U363" s="112">
        <f t="shared" si="20"/>
        <v>0</v>
      </c>
      <c r="V363" s="113">
        <f t="shared" si="21"/>
        <v>0</v>
      </c>
      <c r="W363" s="113">
        <f t="shared" si="22"/>
        <v>0</v>
      </c>
      <c r="X363" s="114">
        <f t="shared" si="23"/>
        <v>0</v>
      </c>
      <c r="Y363" s="701"/>
      <c r="Z363" s="704"/>
      <c r="AA363" s="704"/>
      <c r="AB363" s="704"/>
      <c r="AC363" s="692"/>
    </row>
    <row r="364" spans="1:29" ht="18.75" x14ac:dyDescent="0.25">
      <c r="A364" s="707"/>
      <c r="B364" s="710"/>
      <c r="C364" s="126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6"/>
      <c r="R364" s="116"/>
      <c r="S364" s="116"/>
      <c r="T364" s="117"/>
      <c r="U364" s="112">
        <f t="shared" si="20"/>
        <v>0</v>
      </c>
      <c r="V364" s="113">
        <f t="shared" si="21"/>
        <v>0</v>
      </c>
      <c r="W364" s="113">
        <f t="shared" si="22"/>
        <v>0</v>
      </c>
      <c r="X364" s="114">
        <f t="shared" si="23"/>
        <v>0</v>
      </c>
      <c r="Y364" s="701"/>
      <c r="Z364" s="704"/>
      <c r="AA364" s="704"/>
      <c r="AB364" s="704"/>
      <c r="AC364" s="692"/>
    </row>
    <row r="365" spans="1:29" ht="18.75" x14ac:dyDescent="0.25">
      <c r="A365" s="707"/>
      <c r="B365" s="710"/>
      <c r="C365" s="126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10"/>
      <c r="R365" s="110"/>
      <c r="S365" s="110"/>
      <c r="T365" s="111"/>
      <c r="U365" s="112">
        <f t="shared" si="20"/>
        <v>0</v>
      </c>
      <c r="V365" s="113">
        <f t="shared" si="21"/>
        <v>0</v>
      </c>
      <c r="W365" s="113">
        <f t="shared" si="22"/>
        <v>0</v>
      </c>
      <c r="X365" s="114">
        <f t="shared" si="23"/>
        <v>0</v>
      </c>
      <c r="Y365" s="701"/>
      <c r="Z365" s="704"/>
      <c r="AA365" s="704"/>
      <c r="AB365" s="704"/>
      <c r="AC365" s="692"/>
    </row>
    <row r="366" spans="1:29" ht="18.75" x14ac:dyDescent="0.25">
      <c r="A366" s="707"/>
      <c r="B366" s="710"/>
      <c r="C366" s="126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6"/>
      <c r="R366" s="116"/>
      <c r="S366" s="116"/>
      <c r="T366" s="117"/>
      <c r="U366" s="112">
        <f t="shared" si="20"/>
        <v>0</v>
      </c>
      <c r="V366" s="113">
        <f t="shared" si="21"/>
        <v>0</v>
      </c>
      <c r="W366" s="113">
        <f t="shared" si="22"/>
        <v>0</v>
      </c>
      <c r="X366" s="114">
        <f t="shared" si="23"/>
        <v>0</v>
      </c>
      <c r="Y366" s="701"/>
      <c r="Z366" s="704"/>
      <c r="AA366" s="704"/>
      <c r="AB366" s="704"/>
      <c r="AC366" s="692"/>
    </row>
    <row r="367" spans="1:29" ht="18.75" x14ac:dyDescent="0.25">
      <c r="A367" s="707"/>
      <c r="B367" s="710"/>
      <c r="C367" s="126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10"/>
      <c r="R367" s="110"/>
      <c r="S367" s="110"/>
      <c r="T367" s="111"/>
      <c r="U367" s="112">
        <f t="shared" si="20"/>
        <v>0</v>
      </c>
      <c r="V367" s="113">
        <f t="shared" si="21"/>
        <v>0</v>
      </c>
      <c r="W367" s="113">
        <f t="shared" si="22"/>
        <v>0</v>
      </c>
      <c r="X367" s="114">
        <f t="shared" si="23"/>
        <v>0</v>
      </c>
      <c r="Y367" s="701"/>
      <c r="Z367" s="704"/>
      <c r="AA367" s="704"/>
      <c r="AB367" s="704"/>
      <c r="AC367" s="692"/>
    </row>
    <row r="368" spans="1:29" ht="18.75" x14ac:dyDescent="0.25">
      <c r="A368" s="707"/>
      <c r="B368" s="710"/>
      <c r="C368" s="126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6"/>
      <c r="R368" s="116"/>
      <c r="S368" s="116"/>
      <c r="T368" s="117"/>
      <c r="U368" s="112">
        <f t="shared" si="20"/>
        <v>0</v>
      </c>
      <c r="V368" s="113">
        <f t="shared" si="21"/>
        <v>0</v>
      </c>
      <c r="W368" s="113">
        <f t="shared" si="22"/>
        <v>0</v>
      </c>
      <c r="X368" s="114">
        <f t="shared" si="23"/>
        <v>0</v>
      </c>
      <c r="Y368" s="701"/>
      <c r="Z368" s="704"/>
      <c r="AA368" s="704"/>
      <c r="AB368" s="704"/>
      <c r="AC368" s="692"/>
    </row>
    <row r="369" spans="1:29" ht="18.75" x14ac:dyDescent="0.25">
      <c r="A369" s="707"/>
      <c r="B369" s="710"/>
      <c r="C369" s="126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10"/>
      <c r="R369" s="110"/>
      <c r="S369" s="110"/>
      <c r="T369" s="111"/>
      <c r="U369" s="112">
        <f t="shared" si="20"/>
        <v>0</v>
      </c>
      <c r="V369" s="113">
        <f t="shared" si="21"/>
        <v>0</v>
      </c>
      <c r="W369" s="113">
        <f t="shared" si="22"/>
        <v>0</v>
      </c>
      <c r="X369" s="114">
        <f t="shared" si="23"/>
        <v>0</v>
      </c>
      <c r="Y369" s="701"/>
      <c r="Z369" s="704"/>
      <c r="AA369" s="704"/>
      <c r="AB369" s="704"/>
      <c r="AC369" s="692"/>
    </row>
    <row r="370" spans="1:29" ht="18.75" x14ac:dyDescent="0.25">
      <c r="A370" s="707"/>
      <c r="B370" s="710"/>
      <c r="C370" s="126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6"/>
      <c r="R370" s="116"/>
      <c r="S370" s="116"/>
      <c r="T370" s="117"/>
      <c r="U370" s="112">
        <f t="shared" si="20"/>
        <v>0</v>
      </c>
      <c r="V370" s="113">
        <f t="shared" si="21"/>
        <v>0</v>
      </c>
      <c r="W370" s="113">
        <f t="shared" si="22"/>
        <v>0</v>
      </c>
      <c r="X370" s="114">
        <f t="shared" si="23"/>
        <v>0</v>
      </c>
      <c r="Y370" s="701"/>
      <c r="Z370" s="704"/>
      <c r="AA370" s="704"/>
      <c r="AB370" s="704"/>
      <c r="AC370" s="692"/>
    </row>
    <row r="371" spans="1:29" ht="19.5" thickBot="1" x14ac:dyDescent="0.3">
      <c r="A371" s="708"/>
      <c r="B371" s="711"/>
      <c r="C371" s="127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20"/>
      <c r="R371" s="120"/>
      <c r="S371" s="120"/>
      <c r="T371" s="121"/>
      <c r="U371" s="122">
        <f t="shared" si="20"/>
        <v>0</v>
      </c>
      <c r="V371" s="123">
        <f t="shared" si="21"/>
        <v>0</v>
      </c>
      <c r="W371" s="123">
        <f t="shared" si="22"/>
        <v>0</v>
      </c>
      <c r="X371" s="124">
        <f t="shared" si="23"/>
        <v>0</v>
      </c>
      <c r="Y371" s="702"/>
      <c r="Z371" s="705"/>
      <c r="AA371" s="705"/>
      <c r="AB371" s="705"/>
      <c r="AC371" s="693"/>
    </row>
    <row r="372" spans="1:29" ht="18.75" x14ac:dyDescent="0.25">
      <c r="A372" s="706">
        <v>19</v>
      </c>
      <c r="B372" s="709"/>
      <c r="C372" s="125"/>
      <c r="D372" s="100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2"/>
      <c r="S372" s="102"/>
      <c r="T372" s="103"/>
      <c r="U372" s="104">
        <f t="shared" si="20"/>
        <v>0</v>
      </c>
      <c r="V372" s="105">
        <f t="shared" si="21"/>
        <v>0</v>
      </c>
      <c r="W372" s="105">
        <f t="shared" si="22"/>
        <v>0</v>
      </c>
      <c r="X372" s="106">
        <f t="shared" si="23"/>
        <v>0</v>
      </c>
      <c r="Y372" s="700">
        <f>SUM(U372:U391)</f>
        <v>0</v>
      </c>
      <c r="Z372" s="703">
        <f>SUM(V372:V391)</f>
        <v>0</v>
      </c>
      <c r="AA372" s="703">
        <f>SUM(W372:W391)</f>
        <v>0</v>
      </c>
      <c r="AB372" s="703">
        <f>SUM(X372:X391)</f>
        <v>0</v>
      </c>
      <c r="AC372" s="691">
        <f>MAX(Y372:AB391)</f>
        <v>0</v>
      </c>
    </row>
    <row r="373" spans="1:29" ht="18.75" x14ac:dyDescent="0.25">
      <c r="A373" s="707"/>
      <c r="B373" s="710"/>
      <c r="C373" s="126"/>
      <c r="D373" s="108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10"/>
      <c r="R373" s="110"/>
      <c r="S373" s="110"/>
      <c r="T373" s="111"/>
      <c r="U373" s="112">
        <f t="shared" si="20"/>
        <v>0</v>
      </c>
      <c r="V373" s="113">
        <f t="shared" si="21"/>
        <v>0</v>
      </c>
      <c r="W373" s="113">
        <f t="shared" si="22"/>
        <v>0</v>
      </c>
      <c r="X373" s="114">
        <f t="shared" si="23"/>
        <v>0</v>
      </c>
      <c r="Y373" s="701"/>
      <c r="Z373" s="704"/>
      <c r="AA373" s="704"/>
      <c r="AB373" s="704"/>
      <c r="AC373" s="692"/>
    </row>
    <row r="374" spans="1:29" ht="18.75" x14ac:dyDescent="0.25">
      <c r="A374" s="707"/>
      <c r="B374" s="710"/>
      <c r="C374" s="126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6"/>
      <c r="R374" s="116"/>
      <c r="S374" s="116"/>
      <c r="T374" s="117"/>
      <c r="U374" s="112">
        <f t="shared" si="20"/>
        <v>0</v>
      </c>
      <c r="V374" s="113">
        <f t="shared" si="21"/>
        <v>0</v>
      </c>
      <c r="W374" s="113">
        <f t="shared" si="22"/>
        <v>0</v>
      </c>
      <c r="X374" s="114">
        <f t="shared" si="23"/>
        <v>0</v>
      </c>
      <c r="Y374" s="701"/>
      <c r="Z374" s="704"/>
      <c r="AA374" s="704"/>
      <c r="AB374" s="704"/>
      <c r="AC374" s="692"/>
    </row>
    <row r="375" spans="1:29" ht="18.75" x14ac:dyDescent="0.25">
      <c r="A375" s="707"/>
      <c r="B375" s="710"/>
      <c r="C375" s="126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10"/>
      <c r="R375" s="110"/>
      <c r="S375" s="110"/>
      <c r="T375" s="111"/>
      <c r="U375" s="112">
        <f t="shared" si="20"/>
        <v>0</v>
      </c>
      <c r="V375" s="113">
        <f t="shared" si="21"/>
        <v>0</v>
      </c>
      <c r="W375" s="113">
        <f t="shared" si="22"/>
        <v>0</v>
      </c>
      <c r="X375" s="114">
        <f t="shared" si="23"/>
        <v>0</v>
      </c>
      <c r="Y375" s="701"/>
      <c r="Z375" s="704"/>
      <c r="AA375" s="704"/>
      <c r="AB375" s="704"/>
      <c r="AC375" s="692"/>
    </row>
    <row r="376" spans="1:29" ht="18.75" x14ac:dyDescent="0.25">
      <c r="A376" s="707"/>
      <c r="B376" s="710"/>
      <c r="C376" s="126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6"/>
      <c r="R376" s="116"/>
      <c r="S376" s="116"/>
      <c r="T376" s="117"/>
      <c r="U376" s="112">
        <f t="shared" si="20"/>
        <v>0</v>
      </c>
      <c r="V376" s="113">
        <f t="shared" si="21"/>
        <v>0</v>
      </c>
      <c r="W376" s="113">
        <f t="shared" si="22"/>
        <v>0</v>
      </c>
      <c r="X376" s="114">
        <f t="shared" si="23"/>
        <v>0</v>
      </c>
      <c r="Y376" s="701"/>
      <c r="Z376" s="704"/>
      <c r="AA376" s="704"/>
      <c r="AB376" s="704"/>
      <c r="AC376" s="692"/>
    </row>
    <row r="377" spans="1:29" ht="18.75" x14ac:dyDescent="0.25">
      <c r="A377" s="707"/>
      <c r="B377" s="710"/>
      <c r="C377" s="126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10"/>
      <c r="R377" s="110"/>
      <c r="S377" s="110"/>
      <c r="T377" s="111"/>
      <c r="U377" s="112">
        <f t="shared" si="20"/>
        <v>0</v>
      </c>
      <c r="V377" s="113">
        <f t="shared" si="21"/>
        <v>0</v>
      </c>
      <c r="W377" s="113">
        <f t="shared" si="22"/>
        <v>0</v>
      </c>
      <c r="X377" s="114">
        <f t="shared" si="23"/>
        <v>0</v>
      </c>
      <c r="Y377" s="701"/>
      <c r="Z377" s="704"/>
      <c r="AA377" s="704"/>
      <c r="AB377" s="704"/>
      <c r="AC377" s="692"/>
    </row>
    <row r="378" spans="1:29" ht="18.75" x14ac:dyDescent="0.25">
      <c r="A378" s="707"/>
      <c r="B378" s="710"/>
      <c r="C378" s="126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6"/>
      <c r="R378" s="116"/>
      <c r="S378" s="116"/>
      <c r="T378" s="117"/>
      <c r="U378" s="112">
        <f t="shared" si="20"/>
        <v>0</v>
      </c>
      <c r="V378" s="113">
        <f t="shared" si="21"/>
        <v>0</v>
      </c>
      <c r="W378" s="113">
        <f t="shared" si="22"/>
        <v>0</v>
      </c>
      <c r="X378" s="114">
        <f t="shared" si="23"/>
        <v>0</v>
      </c>
      <c r="Y378" s="701"/>
      <c r="Z378" s="704"/>
      <c r="AA378" s="704"/>
      <c r="AB378" s="704"/>
      <c r="AC378" s="692"/>
    </row>
    <row r="379" spans="1:29" ht="18.75" x14ac:dyDescent="0.25">
      <c r="A379" s="707"/>
      <c r="B379" s="710"/>
      <c r="C379" s="126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10"/>
      <c r="R379" s="110"/>
      <c r="S379" s="110"/>
      <c r="T379" s="111"/>
      <c r="U379" s="112">
        <f t="shared" si="20"/>
        <v>0</v>
      </c>
      <c r="V379" s="113">
        <f t="shared" si="21"/>
        <v>0</v>
      </c>
      <c r="W379" s="113">
        <f t="shared" si="22"/>
        <v>0</v>
      </c>
      <c r="X379" s="114">
        <f t="shared" si="23"/>
        <v>0</v>
      </c>
      <c r="Y379" s="701"/>
      <c r="Z379" s="704"/>
      <c r="AA379" s="704"/>
      <c r="AB379" s="704"/>
      <c r="AC379" s="692"/>
    </row>
    <row r="380" spans="1:29" ht="18.75" x14ac:dyDescent="0.25">
      <c r="A380" s="707"/>
      <c r="B380" s="710"/>
      <c r="C380" s="126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6"/>
      <c r="R380" s="116"/>
      <c r="S380" s="116"/>
      <c r="T380" s="117"/>
      <c r="U380" s="112">
        <f t="shared" si="20"/>
        <v>0</v>
      </c>
      <c r="V380" s="113">
        <f t="shared" si="21"/>
        <v>0</v>
      </c>
      <c r="W380" s="113">
        <f t="shared" si="22"/>
        <v>0</v>
      </c>
      <c r="X380" s="114">
        <f t="shared" si="23"/>
        <v>0</v>
      </c>
      <c r="Y380" s="701"/>
      <c r="Z380" s="704"/>
      <c r="AA380" s="704"/>
      <c r="AB380" s="704"/>
      <c r="AC380" s="692"/>
    </row>
    <row r="381" spans="1:29" ht="18.75" x14ac:dyDescent="0.25">
      <c r="A381" s="707"/>
      <c r="B381" s="710"/>
      <c r="C381" s="126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10"/>
      <c r="R381" s="110"/>
      <c r="S381" s="110"/>
      <c r="T381" s="111"/>
      <c r="U381" s="112">
        <f t="shared" si="20"/>
        <v>0</v>
      </c>
      <c r="V381" s="113">
        <f t="shared" si="21"/>
        <v>0</v>
      </c>
      <c r="W381" s="113">
        <f t="shared" si="22"/>
        <v>0</v>
      </c>
      <c r="X381" s="114">
        <f t="shared" si="23"/>
        <v>0</v>
      </c>
      <c r="Y381" s="701"/>
      <c r="Z381" s="704"/>
      <c r="AA381" s="704"/>
      <c r="AB381" s="704"/>
      <c r="AC381" s="692"/>
    </row>
    <row r="382" spans="1:29" ht="18.75" x14ac:dyDescent="0.25">
      <c r="A382" s="707"/>
      <c r="B382" s="710"/>
      <c r="C382" s="126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6"/>
      <c r="R382" s="116"/>
      <c r="S382" s="116"/>
      <c r="T382" s="117"/>
      <c r="U382" s="112">
        <f t="shared" si="20"/>
        <v>0</v>
      </c>
      <c r="V382" s="113">
        <f t="shared" si="21"/>
        <v>0</v>
      </c>
      <c r="W382" s="113">
        <f t="shared" si="22"/>
        <v>0</v>
      </c>
      <c r="X382" s="114">
        <f t="shared" si="23"/>
        <v>0</v>
      </c>
      <c r="Y382" s="701"/>
      <c r="Z382" s="704"/>
      <c r="AA382" s="704"/>
      <c r="AB382" s="704"/>
      <c r="AC382" s="692"/>
    </row>
    <row r="383" spans="1:29" ht="18.75" x14ac:dyDescent="0.25">
      <c r="A383" s="707"/>
      <c r="B383" s="710"/>
      <c r="C383" s="126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10"/>
      <c r="R383" s="110"/>
      <c r="S383" s="110"/>
      <c r="T383" s="111"/>
      <c r="U383" s="112">
        <f t="shared" si="20"/>
        <v>0</v>
      </c>
      <c r="V383" s="113">
        <f t="shared" si="21"/>
        <v>0</v>
      </c>
      <c r="W383" s="113">
        <f t="shared" si="22"/>
        <v>0</v>
      </c>
      <c r="X383" s="114">
        <f t="shared" si="23"/>
        <v>0</v>
      </c>
      <c r="Y383" s="701"/>
      <c r="Z383" s="704"/>
      <c r="AA383" s="704"/>
      <c r="AB383" s="704"/>
      <c r="AC383" s="692"/>
    </row>
    <row r="384" spans="1:29" ht="18.75" x14ac:dyDescent="0.25">
      <c r="A384" s="707"/>
      <c r="B384" s="710"/>
      <c r="C384" s="126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6"/>
      <c r="R384" s="116"/>
      <c r="S384" s="116"/>
      <c r="T384" s="117"/>
      <c r="U384" s="112">
        <f t="shared" si="20"/>
        <v>0</v>
      </c>
      <c r="V384" s="113">
        <f t="shared" si="21"/>
        <v>0</v>
      </c>
      <c r="W384" s="113">
        <f t="shared" si="22"/>
        <v>0</v>
      </c>
      <c r="X384" s="114">
        <f t="shared" si="23"/>
        <v>0</v>
      </c>
      <c r="Y384" s="701"/>
      <c r="Z384" s="704"/>
      <c r="AA384" s="704"/>
      <c r="AB384" s="704"/>
      <c r="AC384" s="692"/>
    </row>
    <row r="385" spans="1:29" ht="18.75" x14ac:dyDescent="0.25">
      <c r="A385" s="707"/>
      <c r="B385" s="710"/>
      <c r="C385" s="126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10"/>
      <c r="R385" s="110"/>
      <c r="S385" s="110"/>
      <c r="T385" s="111"/>
      <c r="U385" s="112">
        <f t="shared" si="20"/>
        <v>0</v>
      </c>
      <c r="V385" s="113">
        <f t="shared" si="21"/>
        <v>0</v>
      </c>
      <c r="W385" s="113">
        <f t="shared" si="22"/>
        <v>0</v>
      </c>
      <c r="X385" s="114">
        <f t="shared" si="23"/>
        <v>0</v>
      </c>
      <c r="Y385" s="701"/>
      <c r="Z385" s="704"/>
      <c r="AA385" s="704"/>
      <c r="AB385" s="704"/>
      <c r="AC385" s="692"/>
    </row>
    <row r="386" spans="1:29" ht="18.75" x14ac:dyDescent="0.25">
      <c r="A386" s="707"/>
      <c r="B386" s="710"/>
      <c r="C386" s="126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6"/>
      <c r="R386" s="116"/>
      <c r="S386" s="116"/>
      <c r="T386" s="117"/>
      <c r="U386" s="112">
        <f t="shared" si="20"/>
        <v>0</v>
      </c>
      <c r="V386" s="113">
        <f t="shared" si="21"/>
        <v>0</v>
      </c>
      <c r="W386" s="113">
        <f t="shared" si="22"/>
        <v>0</v>
      </c>
      <c r="X386" s="114">
        <f t="shared" si="23"/>
        <v>0</v>
      </c>
      <c r="Y386" s="701"/>
      <c r="Z386" s="704"/>
      <c r="AA386" s="704"/>
      <c r="AB386" s="704"/>
      <c r="AC386" s="692"/>
    </row>
    <row r="387" spans="1:29" ht="18.75" x14ac:dyDescent="0.25">
      <c r="A387" s="707"/>
      <c r="B387" s="710"/>
      <c r="C387" s="126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10"/>
      <c r="R387" s="110"/>
      <c r="S387" s="110"/>
      <c r="T387" s="111"/>
      <c r="U387" s="112">
        <f t="shared" si="20"/>
        <v>0</v>
      </c>
      <c r="V387" s="113">
        <f t="shared" si="21"/>
        <v>0</v>
      </c>
      <c r="W387" s="113">
        <f t="shared" si="22"/>
        <v>0</v>
      </c>
      <c r="X387" s="114">
        <f t="shared" si="23"/>
        <v>0</v>
      </c>
      <c r="Y387" s="701"/>
      <c r="Z387" s="704"/>
      <c r="AA387" s="704"/>
      <c r="AB387" s="704"/>
      <c r="AC387" s="692"/>
    </row>
    <row r="388" spans="1:29" ht="18.75" x14ac:dyDescent="0.25">
      <c r="A388" s="707"/>
      <c r="B388" s="710"/>
      <c r="C388" s="126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6"/>
      <c r="R388" s="116"/>
      <c r="S388" s="116"/>
      <c r="T388" s="117"/>
      <c r="U388" s="112">
        <f t="shared" si="20"/>
        <v>0</v>
      </c>
      <c r="V388" s="113">
        <f t="shared" si="21"/>
        <v>0</v>
      </c>
      <c r="W388" s="113">
        <f t="shared" si="22"/>
        <v>0</v>
      </c>
      <c r="X388" s="114">
        <f t="shared" si="23"/>
        <v>0</v>
      </c>
      <c r="Y388" s="701"/>
      <c r="Z388" s="704"/>
      <c r="AA388" s="704"/>
      <c r="AB388" s="704"/>
      <c r="AC388" s="692"/>
    </row>
    <row r="389" spans="1:29" ht="18.75" x14ac:dyDescent="0.25">
      <c r="A389" s="707"/>
      <c r="B389" s="710"/>
      <c r="C389" s="126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10"/>
      <c r="R389" s="110"/>
      <c r="S389" s="110"/>
      <c r="T389" s="111"/>
      <c r="U389" s="112">
        <f t="shared" si="20"/>
        <v>0</v>
      </c>
      <c r="V389" s="113">
        <f t="shared" si="21"/>
        <v>0</v>
      </c>
      <c r="W389" s="113">
        <f t="shared" si="22"/>
        <v>0</v>
      </c>
      <c r="X389" s="114">
        <f t="shared" si="23"/>
        <v>0</v>
      </c>
      <c r="Y389" s="701"/>
      <c r="Z389" s="704"/>
      <c r="AA389" s="704"/>
      <c r="AB389" s="704"/>
      <c r="AC389" s="692"/>
    </row>
    <row r="390" spans="1:29" ht="18.75" x14ac:dyDescent="0.25">
      <c r="A390" s="707"/>
      <c r="B390" s="710"/>
      <c r="C390" s="126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6"/>
      <c r="R390" s="116"/>
      <c r="S390" s="116"/>
      <c r="T390" s="117"/>
      <c r="U390" s="112">
        <f t="shared" si="20"/>
        <v>0</v>
      </c>
      <c r="V390" s="113">
        <f t="shared" si="21"/>
        <v>0</v>
      </c>
      <c r="W390" s="113">
        <f t="shared" si="22"/>
        <v>0</v>
      </c>
      <c r="X390" s="114">
        <f t="shared" si="23"/>
        <v>0</v>
      </c>
      <c r="Y390" s="701"/>
      <c r="Z390" s="704"/>
      <c r="AA390" s="704"/>
      <c r="AB390" s="704"/>
      <c r="AC390" s="692"/>
    </row>
    <row r="391" spans="1:29" ht="19.5" thickBot="1" x14ac:dyDescent="0.3">
      <c r="A391" s="708"/>
      <c r="B391" s="711"/>
      <c r="C391" s="127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20"/>
      <c r="R391" s="120"/>
      <c r="S391" s="120"/>
      <c r="T391" s="121"/>
      <c r="U391" s="122">
        <f t="shared" si="20"/>
        <v>0</v>
      </c>
      <c r="V391" s="123">
        <f t="shared" si="21"/>
        <v>0</v>
      </c>
      <c r="W391" s="123">
        <f t="shared" si="22"/>
        <v>0</v>
      </c>
      <c r="X391" s="124">
        <f t="shared" si="23"/>
        <v>0</v>
      </c>
      <c r="Y391" s="702"/>
      <c r="Z391" s="705"/>
      <c r="AA391" s="705"/>
      <c r="AB391" s="705"/>
      <c r="AC391" s="693"/>
    </row>
    <row r="392" spans="1:29" ht="18.75" x14ac:dyDescent="0.25">
      <c r="A392" s="706">
        <v>20</v>
      </c>
      <c r="B392" s="709"/>
      <c r="C392" s="125"/>
      <c r="D392" s="100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2"/>
      <c r="R392" s="102"/>
      <c r="S392" s="102"/>
      <c r="T392" s="103"/>
      <c r="U392" s="104">
        <f t="shared" si="20"/>
        <v>0</v>
      </c>
      <c r="V392" s="105">
        <f t="shared" si="21"/>
        <v>0</v>
      </c>
      <c r="W392" s="105">
        <f t="shared" si="22"/>
        <v>0</v>
      </c>
      <c r="X392" s="106">
        <f t="shared" si="23"/>
        <v>0</v>
      </c>
      <c r="Y392" s="700">
        <f>SUM(U392:U411)</f>
        <v>0</v>
      </c>
      <c r="Z392" s="703">
        <f>SUM(V392:V411)</f>
        <v>0</v>
      </c>
      <c r="AA392" s="703">
        <f>SUM(W392:W411)</f>
        <v>0</v>
      </c>
      <c r="AB392" s="703">
        <f>SUM(X392:X411)</f>
        <v>0</v>
      </c>
      <c r="AC392" s="691">
        <f>MAX(Y392:AB411)</f>
        <v>0</v>
      </c>
    </row>
    <row r="393" spans="1:29" ht="18.75" x14ac:dyDescent="0.25">
      <c r="A393" s="707"/>
      <c r="B393" s="710"/>
      <c r="C393" s="126"/>
      <c r="D393" s="108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10"/>
      <c r="R393" s="110"/>
      <c r="S393" s="110"/>
      <c r="T393" s="111"/>
      <c r="U393" s="112">
        <f t="shared" si="20"/>
        <v>0</v>
      </c>
      <c r="V393" s="113">
        <f t="shared" si="21"/>
        <v>0</v>
      </c>
      <c r="W393" s="113">
        <f t="shared" si="22"/>
        <v>0</v>
      </c>
      <c r="X393" s="114">
        <f t="shared" si="23"/>
        <v>0</v>
      </c>
      <c r="Y393" s="701"/>
      <c r="Z393" s="704"/>
      <c r="AA393" s="704"/>
      <c r="AB393" s="704"/>
      <c r="AC393" s="692"/>
    </row>
    <row r="394" spans="1:29" ht="18.75" x14ac:dyDescent="0.25">
      <c r="A394" s="707"/>
      <c r="B394" s="710"/>
      <c r="C394" s="126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6"/>
      <c r="R394" s="116"/>
      <c r="S394" s="116"/>
      <c r="T394" s="117"/>
      <c r="U394" s="112">
        <f t="shared" si="20"/>
        <v>0</v>
      </c>
      <c r="V394" s="113">
        <f t="shared" si="21"/>
        <v>0</v>
      </c>
      <c r="W394" s="113">
        <f t="shared" si="22"/>
        <v>0</v>
      </c>
      <c r="X394" s="114">
        <f t="shared" si="23"/>
        <v>0</v>
      </c>
      <c r="Y394" s="701"/>
      <c r="Z394" s="704"/>
      <c r="AA394" s="704"/>
      <c r="AB394" s="704"/>
      <c r="AC394" s="692"/>
    </row>
    <row r="395" spans="1:29" ht="18.75" x14ac:dyDescent="0.25">
      <c r="A395" s="707"/>
      <c r="B395" s="710"/>
      <c r="C395" s="126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10"/>
      <c r="R395" s="110"/>
      <c r="S395" s="110"/>
      <c r="T395" s="111"/>
      <c r="U395" s="112">
        <f t="shared" si="20"/>
        <v>0</v>
      </c>
      <c r="V395" s="113">
        <f t="shared" si="21"/>
        <v>0</v>
      </c>
      <c r="W395" s="113">
        <f t="shared" si="22"/>
        <v>0</v>
      </c>
      <c r="X395" s="114">
        <f t="shared" si="23"/>
        <v>0</v>
      </c>
      <c r="Y395" s="701"/>
      <c r="Z395" s="704"/>
      <c r="AA395" s="704"/>
      <c r="AB395" s="704"/>
      <c r="AC395" s="692"/>
    </row>
    <row r="396" spans="1:29" ht="18.75" x14ac:dyDescent="0.25">
      <c r="A396" s="707"/>
      <c r="B396" s="710"/>
      <c r="C396" s="126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6"/>
      <c r="R396" s="116"/>
      <c r="S396" s="116"/>
      <c r="T396" s="117"/>
      <c r="U396" s="112">
        <f t="shared" ref="U396:U411" si="24">IF(AND(E396=0,F396=0,G396=0),0,IF(AND(E396=0,F396=0),G396,IF(AND(E396=0,G396=0),F396,IF(AND(F396=0,G396=0),E396,IF(E396=0,(F396+G396)/2,IF(F396=0,(E396+G396)/2,IF(G396=0,(E396+F396)/2,(E396+F396+G396)/3)))))))</f>
        <v>0</v>
      </c>
      <c r="V396" s="113">
        <f t="shared" ref="V396:V411" si="25">IF(AND(H396=0,I396=0,J396=0),0,IF(AND(H396=0,I396=0),J396,IF(AND(H396=0,J396=0),I396,IF(AND(I396=0,J396=0),H396,IF(H396=0,(I396+J396)/2,IF(I396=0,(H396+J396)/2,IF(J396=0,(H396+I396)/2,(H396+I396+J396)/3)))))))</f>
        <v>0</v>
      </c>
      <c r="W396" s="113">
        <f t="shared" ref="W396:W411" si="26">IF(AND(K396=0,L396=0,M396=0),0,IF(AND(K396=0,L396=0),M396,IF(AND(K396=0,M396=0),L396,IF(AND(L396=0,M396=0),K396,IF(K396=0,(L396+M396)/2,IF(L396=0,(K396+M396)/2,IF(M396=0,(K396+L396)/2,(K396+L396+M396)/3)))))))</f>
        <v>0</v>
      </c>
      <c r="X396" s="114">
        <f t="shared" ref="X396:X411" si="27">IF(AND(N396=0,O396=0,P396=0),0,IF(AND(N396=0,O396=0),P396,IF(AND(N396=0,P396=0),O396,IF(AND(O396=0,P396=0),N396,IF(N396=0,(O396+P396)/2,IF(O396=0,(N396+P396)/2,IF(P396=0,(N396+O396)/2,(N396+O396+P396)/3)))))))</f>
        <v>0</v>
      </c>
      <c r="Y396" s="701"/>
      <c r="Z396" s="704"/>
      <c r="AA396" s="704"/>
      <c r="AB396" s="704"/>
      <c r="AC396" s="692"/>
    </row>
    <row r="397" spans="1:29" ht="18.75" x14ac:dyDescent="0.25">
      <c r="A397" s="707"/>
      <c r="B397" s="710"/>
      <c r="C397" s="126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10"/>
      <c r="R397" s="110"/>
      <c r="S397" s="110"/>
      <c r="T397" s="111"/>
      <c r="U397" s="112">
        <f t="shared" si="24"/>
        <v>0</v>
      </c>
      <c r="V397" s="113">
        <f t="shared" si="25"/>
        <v>0</v>
      </c>
      <c r="W397" s="113">
        <f t="shared" si="26"/>
        <v>0</v>
      </c>
      <c r="X397" s="114">
        <f t="shared" si="27"/>
        <v>0</v>
      </c>
      <c r="Y397" s="701"/>
      <c r="Z397" s="704"/>
      <c r="AA397" s="704"/>
      <c r="AB397" s="704"/>
      <c r="AC397" s="692"/>
    </row>
    <row r="398" spans="1:29" ht="18.75" x14ac:dyDescent="0.25">
      <c r="A398" s="707"/>
      <c r="B398" s="710"/>
      <c r="C398" s="126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6"/>
      <c r="R398" s="116"/>
      <c r="S398" s="116"/>
      <c r="T398" s="117"/>
      <c r="U398" s="112">
        <f t="shared" si="24"/>
        <v>0</v>
      </c>
      <c r="V398" s="113">
        <f t="shared" si="25"/>
        <v>0</v>
      </c>
      <c r="W398" s="113">
        <f t="shared" si="26"/>
        <v>0</v>
      </c>
      <c r="X398" s="114">
        <f t="shared" si="27"/>
        <v>0</v>
      </c>
      <c r="Y398" s="701"/>
      <c r="Z398" s="704"/>
      <c r="AA398" s="704"/>
      <c r="AB398" s="704"/>
      <c r="AC398" s="692"/>
    </row>
    <row r="399" spans="1:29" ht="18.75" x14ac:dyDescent="0.25">
      <c r="A399" s="707"/>
      <c r="B399" s="710"/>
      <c r="C399" s="126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10"/>
      <c r="R399" s="110"/>
      <c r="S399" s="110"/>
      <c r="T399" s="111"/>
      <c r="U399" s="112">
        <f t="shared" si="24"/>
        <v>0</v>
      </c>
      <c r="V399" s="113">
        <f t="shared" si="25"/>
        <v>0</v>
      </c>
      <c r="W399" s="113">
        <f t="shared" si="26"/>
        <v>0</v>
      </c>
      <c r="X399" s="114">
        <f t="shared" si="27"/>
        <v>0</v>
      </c>
      <c r="Y399" s="701"/>
      <c r="Z399" s="704"/>
      <c r="AA399" s="704"/>
      <c r="AB399" s="704"/>
      <c r="AC399" s="692"/>
    </row>
    <row r="400" spans="1:29" ht="18.75" x14ac:dyDescent="0.25">
      <c r="A400" s="707"/>
      <c r="B400" s="710"/>
      <c r="C400" s="126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6"/>
      <c r="R400" s="116"/>
      <c r="S400" s="116"/>
      <c r="T400" s="117"/>
      <c r="U400" s="112">
        <f t="shared" si="24"/>
        <v>0</v>
      </c>
      <c r="V400" s="113">
        <f t="shared" si="25"/>
        <v>0</v>
      </c>
      <c r="W400" s="113">
        <f t="shared" si="26"/>
        <v>0</v>
      </c>
      <c r="X400" s="114">
        <f t="shared" si="27"/>
        <v>0</v>
      </c>
      <c r="Y400" s="701"/>
      <c r="Z400" s="704"/>
      <c r="AA400" s="704"/>
      <c r="AB400" s="704"/>
      <c r="AC400" s="692"/>
    </row>
    <row r="401" spans="1:29" ht="18.75" x14ac:dyDescent="0.25">
      <c r="A401" s="707"/>
      <c r="B401" s="710"/>
      <c r="C401" s="126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10"/>
      <c r="R401" s="110"/>
      <c r="S401" s="110"/>
      <c r="T401" s="111"/>
      <c r="U401" s="112">
        <f t="shared" si="24"/>
        <v>0</v>
      </c>
      <c r="V401" s="113">
        <f t="shared" si="25"/>
        <v>0</v>
      </c>
      <c r="W401" s="113">
        <f t="shared" si="26"/>
        <v>0</v>
      </c>
      <c r="X401" s="114">
        <f t="shared" si="27"/>
        <v>0</v>
      </c>
      <c r="Y401" s="701"/>
      <c r="Z401" s="704"/>
      <c r="AA401" s="704"/>
      <c r="AB401" s="704"/>
      <c r="AC401" s="692"/>
    </row>
    <row r="402" spans="1:29" ht="18.75" x14ac:dyDescent="0.25">
      <c r="A402" s="707"/>
      <c r="B402" s="710"/>
      <c r="C402" s="126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6"/>
      <c r="R402" s="116"/>
      <c r="S402" s="116"/>
      <c r="T402" s="117"/>
      <c r="U402" s="112">
        <f t="shared" si="24"/>
        <v>0</v>
      </c>
      <c r="V402" s="113">
        <f t="shared" si="25"/>
        <v>0</v>
      </c>
      <c r="W402" s="113">
        <f t="shared" si="26"/>
        <v>0</v>
      </c>
      <c r="X402" s="114">
        <f t="shared" si="27"/>
        <v>0</v>
      </c>
      <c r="Y402" s="701"/>
      <c r="Z402" s="704"/>
      <c r="AA402" s="704"/>
      <c r="AB402" s="704"/>
      <c r="AC402" s="692"/>
    </row>
    <row r="403" spans="1:29" ht="18.75" x14ac:dyDescent="0.25">
      <c r="A403" s="707"/>
      <c r="B403" s="710"/>
      <c r="C403" s="126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10"/>
      <c r="R403" s="110"/>
      <c r="S403" s="110"/>
      <c r="T403" s="111"/>
      <c r="U403" s="112">
        <f t="shared" si="24"/>
        <v>0</v>
      </c>
      <c r="V403" s="113">
        <f t="shared" si="25"/>
        <v>0</v>
      </c>
      <c r="W403" s="113">
        <f t="shared" si="26"/>
        <v>0</v>
      </c>
      <c r="X403" s="114">
        <f t="shared" si="27"/>
        <v>0</v>
      </c>
      <c r="Y403" s="701"/>
      <c r="Z403" s="704"/>
      <c r="AA403" s="704"/>
      <c r="AB403" s="704"/>
      <c r="AC403" s="692"/>
    </row>
    <row r="404" spans="1:29" ht="18.75" x14ac:dyDescent="0.25">
      <c r="A404" s="707"/>
      <c r="B404" s="710"/>
      <c r="C404" s="126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6"/>
      <c r="R404" s="116"/>
      <c r="S404" s="116"/>
      <c r="T404" s="117"/>
      <c r="U404" s="112">
        <f t="shared" si="24"/>
        <v>0</v>
      </c>
      <c r="V404" s="113">
        <f t="shared" si="25"/>
        <v>0</v>
      </c>
      <c r="W404" s="113">
        <f t="shared" si="26"/>
        <v>0</v>
      </c>
      <c r="X404" s="114">
        <f t="shared" si="27"/>
        <v>0</v>
      </c>
      <c r="Y404" s="701"/>
      <c r="Z404" s="704"/>
      <c r="AA404" s="704"/>
      <c r="AB404" s="704"/>
      <c r="AC404" s="692"/>
    </row>
    <row r="405" spans="1:29" ht="18.75" x14ac:dyDescent="0.25">
      <c r="A405" s="707"/>
      <c r="B405" s="710"/>
      <c r="C405" s="126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10"/>
      <c r="R405" s="110"/>
      <c r="S405" s="110"/>
      <c r="T405" s="111"/>
      <c r="U405" s="112">
        <f t="shared" si="24"/>
        <v>0</v>
      </c>
      <c r="V405" s="113">
        <f t="shared" si="25"/>
        <v>0</v>
      </c>
      <c r="W405" s="113">
        <f t="shared" si="26"/>
        <v>0</v>
      </c>
      <c r="X405" s="114">
        <f t="shared" si="27"/>
        <v>0</v>
      </c>
      <c r="Y405" s="701"/>
      <c r="Z405" s="704"/>
      <c r="AA405" s="704"/>
      <c r="AB405" s="704"/>
      <c r="AC405" s="692"/>
    </row>
    <row r="406" spans="1:29" ht="18.75" x14ac:dyDescent="0.25">
      <c r="A406" s="707"/>
      <c r="B406" s="710"/>
      <c r="C406" s="126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6"/>
      <c r="R406" s="116"/>
      <c r="S406" s="116"/>
      <c r="T406" s="117"/>
      <c r="U406" s="112">
        <f t="shared" si="24"/>
        <v>0</v>
      </c>
      <c r="V406" s="113">
        <f t="shared" si="25"/>
        <v>0</v>
      </c>
      <c r="W406" s="113">
        <f t="shared" si="26"/>
        <v>0</v>
      </c>
      <c r="X406" s="114">
        <f t="shared" si="27"/>
        <v>0</v>
      </c>
      <c r="Y406" s="701"/>
      <c r="Z406" s="704"/>
      <c r="AA406" s="704"/>
      <c r="AB406" s="704"/>
      <c r="AC406" s="692"/>
    </row>
    <row r="407" spans="1:29" ht="18.75" x14ac:dyDescent="0.25">
      <c r="A407" s="707"/>
      <c r="B407" s="710"/>
      <c r="C407" s="126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10"/>
      <c r="R407" s="110"/>
      <c r="S407" s="110"/>
      <c r="T407" s="111"/>
      <c r="U407" s="112">
        <f t="shared" si="24"/>
        <v>0</v>
      </c>
      <c r="V407" s="113">
        <f t="shared" si="25"/>
        <v>0</v>
      </c>
      <c r="W407" s="113">
        <f t="shared" si="26"/>
        <v>0</v>
      </c>
      <c r="X407" s="114">
        <f t="shared" si="27"/>
        <v>0</v>
      </c>
      <c r="Y407" s="701"/>
      <c r="Z407" s="704"/>
      <c r="AA407" s="704"/>
      <c r="AB407" s="704"/>
      <c r="AC407" s="692"/>
    </row>
    <row r="408" spans="1:29" ht="18.75" x14ac:dyDescent="0.25">
      <c r="A408" s="707"/>
      <c r="B408" s="710"/>
      <c r="C408" s="126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6"/>
      <c r="R408" s="116"/>
      <c r="S408" s="116"/>
      <c r="T408" s="117"/>
      <c r="U408" s="112">
        <f t="shared" si="24"/>
        <v>0</v>
      </c>
      <c r="V408" s="113">
        <f t="shared" si="25"/>
        <v>0</v>
      </c>
      <c r="W408" s="113">
        <f t="shared" si="26"/>
        <v>0</v>
      </c>
      <c r="X408" s="114">
        <f t="shared" si="27"/>
        <v>0</v>
      </c>
      <c r="Y408" s="701"/>
      <c r="Z408" s="704"/>
      <c r="AA408" s="704"/>
      <c r="AB408" s="704"/>
      <c r="AC408" s="692"/>
    </row>
    <row r="409" spans="1:29" ht="18.75" x14ac:dyDescent="0.25">
      <c r="A409" s="707"/>
      <c r="B409" s="710"/>
      <c r="C409" s="126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10"/>
      <c r="R409" s="110"/>
      <c r="S409" s="110"/>
      <c r="T409" s="111"/>
      <c r="U409" s="112">
        <f t="shared" si="24"/>
        <v>0</v>
      </c>
      <c r="V409" s="113">
        <f t="shared" si="25"/>
        <v>0</v>
      </c>
      <c r="W409" s="113">
        <f t="shared" si="26"/>
        <v>0</v>
      </c>
      <c r="X409" s="114">
        <f t="shared" si="27"/>
        <v>0</v>
      </c>
      <c r="Y409" s="701"/>
      <c r="Z409" s="704"/>
      <c r="AA409" s="704"/>
      <c r="AB409" s="704"/>
      <c r="AC409" s="692"/>
    </row>
    <row r="410" spans="1:29" ht="18.75" x14ac:dyDescent="0.25">
      <c r="A410" s="707"/>
      <c r="B410" s="710"/>
      <c r="C410" s="126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6"/>
      <c r="R410" s="116"/>
      <c r="S410" s="116"/>
      <c r="T410" s="117"/>
      <c r="U410" s="112">
        <f t="shared" si="24"/>
        <v>0</v>
      </c>
      <c r="V410" s="113">
        <f t="shared" si="25"/>
        <v>0</v>
      </c>
      <c r="W410" s="113">
        <f t="shared" si="26"/>
        <v>0</v>
      </c>
      <c r="X410" s="114">
        <f t="shared" si="27"/>
        <v>0</v>
      </c>
      <c r="Y410" s="701"/>
      <c r="Z410" s="704"/>
      <c r="AA410" s="704"/>
      <c r="AB410" s="704"/>
      <c r="AC410" s="692"/>
    </row>
    <row r="411" spans="1:29" ht="19.5" thickBot="1" x14ac:dyDescent="0.3">
      <c r="A411" s="708"/>
      <c r="B411" s="711"/>
      <c r="C411" s="127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20"/>
      <c r="R411" s="120"/>
      <c r="S411" s="120"/>
      <c r="T411" s="121"/>
      <c r="U411" s="122">
        <f t="shared" si="24"/>
        <v>0</v>
      </c>
      <c r="V411" s="123">
        <f t="shared" si="25"/>
        <v>0</v>
      </c>
      <c r="W411" s="123">
        <f t="shared" si="26"/>
        <v>0</v>
      </c>
      <c r="X411" s="124">
        <f t="shared" si="27"/>
        <v>0</v>
      </c>
      <c r="Y411" s="702"/>
      <c r="Z411" s="705"/>
      <c r="AA411" s="705"/>
      <c r="AB411" s="705"/>
      <c r="AC411" s="693"/>
    </row>
  </sheetData>
  <sheetProtection password="CCE5" sheet="1" objects="1" scenarios="1" formatCells="0" formatColumns="0" formatRows="0" insertRows="0"/>
  <mergeCells count="165">
    <mergeCell ref="AC372:AC391"/>
    <mergeCell ref="A392:A411"/>
    <mergeCell ref="B392:B411"/>
    <mergeCell ref="Y392:Y411"/>
    <mergeCell ref="Z392:Z411"/>
    <mergeCell ref="AA392:AA411"/>
    <mergeCell ref="AB392:AB411"/>
    <mergeCell ref="AC392:AC411"/>
    <mergeCell ref="A372:A391"/>
    <mergeCell ref="B372:B391"/>
    <mergeCell ref="Y372:Y391"/>
    <mergeCell ref="Z372:Z391"/>
    <mergeCell ref="AA372:AA391"/>
    <mergeCell ref="AB372:AB391"/>
    <mergeCell ref="AC332:AC351"/>
    <mergeCell ref="A352:A371"/>
    <mergeCell ref="B352:B371"/>
    <mergeCell ref="Y352:Y371"/>
    <mergeCell ref="Z352:Z371"/>
    <mergeCell ref="AA352:AA371"/>
    <mergeCell ref="AB352:AB371"/>
    <mergeCell ref="AC352:AC371"/>
    <mergeCell ref="A332:A351"/>
    <mergeCell ref="B332:B351"/>
    <mergeCell ref="Y332:Y351"/>
    <mergeCell ref="Z332:Z351"/>
    <mergeCell ref="AA332:AA351"/>
    <mergeCell ref="AB332:AB351"/>
    <mergeCell ref="AC292:AC311"/>
    <mergeCell ref="A312:A331"/>
    <mergeCell ref="B312:B331"/>
    <mergeCell ref="Y312:Y331"/>
    <mergeCell ref="Z312:Z331"/>
    <mergeCell ref="AA312:AA331"/>
    <mergeCell ref="AB312:AB331"/>
    <mergeCell ref="AC312:AC331"/>
    <mergeCell ref="A292:A311"/>
    <mergeCell ref="B292:B311"/>
    <mergeCell ref="Y292:Y311"/>
    <mergeCell ref="Z292:Z311"/>
    <mergeCell ref="AA292:AA311"/>
    <mergeCell ref="AB292:AB311"/>
    <mergeCell ref="AC252:AC271"/>
    <mergeCell ref="A272:A291"/>
    <mergeCell ref="B272:B291"/>
    <mergeCell ref="Y272:Y291"/>
    <mergeCell ref="Z272:Z291"/>
    <mergeCell ref="AA272:AA291"/>
    <mergeCell ref="AB272:AB291"/>
    <mergeCell ref="AC272:AC291"/>
    <mergeCell ref="A252:A271"/>
    <mergeCell ref="B252:B271"/>
    <mergeCell ref="Y252:Y271"/>
    <mergeCell ref="Z252:Z271"/>
    <mergeCell ref="AA252:AA271"/>
    <mergeCell ref="AB252:AB271"/>
    <mergeCell ref="AC212:AC231"/>
    <mergeCell ref="A232:A251"/>
    <mergeCell ref="B232:B251"/>
    <mergeCell ref="Y232:Y251"/>
    <mergeCell ref="Z232:Z251"/>
    <mergeCell ref="AA232:AA251"/>
    <mergeCell ref="AB232:AB251"/>
    <mergeCell ref="AC232:AC251"/>
    <mergeCell ref="A212:A231"/>
    <mergeCell ref="B212:B231"/>
    <mergeCell ref="Y212:Y231"/>
    <mergeCell ref="Z212:Z231"/>
    <mergeCell ref="AA212:AA231"/>
    <mergeCell ref="AB212:AB231"/>
    <mergeCell ref="AC172:AC191"/>
    <mergeCell ref="A192:A211"/>
    <mergeCell ref="B192:B211"/>
    <mergeCell ref="Y192:Y211"/>
    <mergeCell ref="Z192:Z211"/>
    <mergeCell ref="AA192:AA211"/>
    <mergeCell ref="AB192:AB211"/>
    <mergeCell ref="AC192:AC211"/>
    <mergeCell ref="A172:A191"/>
    <mergeCell ref="B172:B191"/>
    <mergeCell ref="Y172:Y191"/>
    <mergeCell ref="Z172:Z191"/>
    <mergeCell ref="AA172:AA191"/>
    <mergeCell ref="AB172:AB191"/>
    <mergeCell ref="AC132:AC151"/>
    <mergeCell ref="A152:A171"/>
    <mergeCell ref="B152:B171"/>
    <mergeCell ref="Y152:Y171"/>
    <mergeCell ref="Z152:Z171"/>
    <mergeCell ref="AA152:AA171"/>
    <mergeCell ref="AB152:AB171"/>
    <mergeCell ref="AC152:AC171"/>
    <mergeCell ref="A132:A151"/>
    <mergeCell ref="B132:B151"/>
    <mergeCell ref="Y132:Y151"/>
    <mergeCell ref="Z132:Z151"/>
    <mergeCell ref="AA132:AA151"/>
    <mergeCell ref="AB132:AB151"/>
    <mergeCell ref="AC92:AC111"/>
    <mergeCell ref="A112:A131"/>
    <mergeCell ref="B112:B131"/>
    <mergeCell ref="Y112:Y131"/>
    <mergeCell ref="Z112:Z131"/>
    <mergeCell ref="AA112:AA131"/>
    <mergeCell ref="AB112:AB131"/>
    <mergeCell ref="AC112:AC131"/>
    <mergeCell ref="A92:A111"/>
    <mergeCell ref="B92:B111"/>
    <mergeCell ref="Y92:Y111"/>
    <mergeCell ref="Z92:Z111"/>
    <mergeCell ref="AA92:AA111"/>
    <mergeCell ref="AB92:AB111"/>
    <mergeCell ref="AC52:AC71"/>
    <mergeCell ref="A72:A91"/>
    <mergeCell ref="B72:B91"/>
    <mergeCell ref="Y72:Y91"/>
    <mergeCell ref="Z72:Z91"/>
    <mergeCell ref="AA72:AA91"/>
    <mergeCell ref="AB72:AB91"/>
    <mergeCell ref="AC72:AC91"/>
    <mergeCell ref="A52:A71"/>
    <mergeCell ref="B52:B71"/>
    <mergeCell ref="Y52:Y71"/>
    <mergeCell ref="Z52:Z71"/>
    <mergeCell ref="AA52:AA71"/>
    <mergeCell ref="AB52:AB71"/>
    <mergeCell ref="B12:B31"/>
    <mergeCell ref="C12:C21"/>
    <mergeCell ref="Y12:Y31"/>
    <mergeCell ref="Z12:Z31"/>
    <mergeCell ref="AA12:AA31"/>
    <mergeCell ref="AB12:AB31"/>
    <mergeCell ref="AC12:AC31"/>
    <mergeCell ref="C22:C31"/>
    <mergeCell ref="A32:A51"/>
    <mergeCell ref="B32:B51"/>
    <mergeCell ref="Y32:Y51"/>
    <mergeCell ref="Z32:Z51"/>
    <mergeCell ref="AA32:AA51"/>
    <mergeCell ref="AB32:AB51"/>
    <mergeCell ref="AC32:AC51"/>
    <mergeCell ref="B2:P3"/>
    <mergeCell ref="E5:T6"/>
    <mergeCell ref="U5:AC6"/>
    <mergeCell ref="A8:A11"/>
    <mergeCell ref="B8:B11"/>
    <mergeCell ref="C8:C11"/>
    <mergeCell ref="D8:D11"/>
    <mergeCell ref="E8:P8"/>
    <mergeCell ref="Q8:T9"/>
    <mergeCell ref="U8:X9"/>
    <mergeCell ref="Y8:AB9"/>
    <mergeCell ref="AC8:AC11"/>
    <mergeCell ref="E9:J9"/>
    <mergeCell ref="K9:P9"/>
    <mergeCell ref="E10:G10"/>
    <mergeCell ref="H10:J10"/>
    <mergeCell ref="K10:M10"/>
    <mergeCell ref="N10:P10"/>
    <mergeCell ref="Q10:R10"/>
    <mergeCell ref="S10:T10"/>
    <mergeCell ref="U10:V10"/>
    <mergeCell ref="W10:X10"/>
    <mergeCell ref="Y10:Z10"/>
    <mergeCell ref="AA10:AB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3"/>
  <sheetViews>
    <sheetView view="pageBreakPreview" zoomScale="60" zoomScaleNormal="70" workbookViewId="0">
      <selection activeCell="Q28" sqref="Q28"/>
    </sheetView>
  </sheetViews>
  <sheetFormatPr defaultColWidth="9.140625" defaultRowHeight="15" x14ac:dyDescent="0.25"/>
  <cols>
    <col min="1" max="1" width="8" style="28" customWidth="1"/>
    <col min="2" max="2" width="20.42578125" style="28" customWidth="1"/>
    <col min="3" max="4" width="22.5703125" style="28" customWidth="1"/>
    <col min="5" max="5" width="12.7109375" style="28" customWidth="1"/>
    <col min="6" max="16384" width="9.140625" style="28"/>
  </cols>
  <sheetData>
    <row r="1" spans="1:5" x14ac:dyDescent="0.25">
      <c r="A1" s="27"/>
      <c r="B1" s="27"/>
      <c r="C1" s="27"/>
      <c r="D1" s="27"/>
    </row>
    <row r="2" spans="1:5" x14ac:dyDescent="0.25">
      <c r="A2" s="27"/>
      <c r="B2" s="218" t="s">
        <v>103</v>
      </c>
      <c r="C2" s="219"/>
      <c r="D2" s="219"/>
    </row>
    <row r="3" spans="1:5" x14ac:dyDescent="0.25">
      <c r="A3" s="27"/>
      <c r="B3" s="220"/>
      <c r="C3" s="221"/>
      <c r="D3" s="221"/>
    </row>
    <row r="4" spans="1:5" ht="20.25" x14ac:dyDescent="0.25">
      <c r="A4" s="27"/>
      <c r="B4" s="29"/>
      <c r="C4" s="29"/>
      <c r="D4" s="29"/>
    </row>
    <row r="5" spans="1:5" ht="20.25" customHeight="1" x14ac:dyDescent="0.25">
      <c r="A5" s="27"/>
      <c r="B5" s="29"/>
      <c r="C5" s="29"/>
      <c r="D5" s="29"/>
    </row>
    <row r="6" spans="1:5" ht="30" customHeight="1" x14ac:dyDescent="0.25">
      <c r="A6" s="27"/>
      <c r="B6" s="29"/>
      <c r="C6" s="29"/>
      <c r="D6" s="29"/>
    </row>
    <row r="7" spans="1:5" ht="15.75" thickBot="1" x14ac:dyDescent="0.3">
      <c r="A7" s="27"/>
      <c r="B7" s="27"/>
      <c r="C7" s="27"/>
      <c r="D7" s="27"/>
    </row>
    <row r="8" spans="1:5" ht="31.5" customHeight="1" x14ac:dyDescent="0.25">
      <c r="A8" s="225" t="s">
        <v>2</v>
      </c>
      <c r="B8" s="228" t="s">
        <v>3</v>
      </c>
      <c r="C8" s="231" t="s">
        <v>4</v>
      </c>
      <c r="D8" s="231" t="s">
        <v>5</v>
      </c>
      <c r="E8" s="237" t="s">
        <v>12</v>
      </c>
    </row>
    <row r="9" spans="1:5" ht="33" customHeight="1" x14ac:dyDescent="0.25">
      <c r="A9" s="226"/>
      <c r="B9" s="229"/>
      <c r="C9" s="232"/>
      <c r="D9" s="232"/>
      <c r="E9" s="238"/>
    </row>
    <row r="10" spans="1:5" ht="16.5" customHeight="1" x14ac:dyDescent="0.25">
      <c r="A10" s="226"/>
      <c r="B10" s="229"/>
      <c r="C10" s="232"/>
      <c r="D10" s="232"/>
      <c r="E10" s="238"/>
    </row>
    <row r="11" spans="1:5" ht="15.75" thickBot="1" x14ac:dyDescent="0.3">
      <c r="A11" s="227"/>
      <c r="B11" s="230"/>
      <c r="C11" s="233"/>
      <c r="D11" s="233"/>
      <c r="E11" s="239"/>
    </row>
    <row r="12" spans="1:5" x14ac:dyDescent="0.25">
      <c r="A12" s="249">
        <v>1</v>
      </c>
      <c r="B12" s="250" t="s">
        <v>20</v>
      </c>
      <c r="C12" s="246" t="s">
        <v>37</v>
      </c>
      <c r="D12" s="246">
        <f>160*0.9</f>
        <v>144</v>
      </c>
      <c r="E12" s="234">
        <v>124.05716700165195</v>
      </c>
    </row>
    <row r="13" spans="1:5" x14ac:dyDescent="0.25">
      <c r="A13" s="241"/>
      <c r="B13" s="244"/>
      <c r="C13" s="247"/>
      <c r="D13" s="247"/>
      <c r="E13" s="235"/>
    </row>
    <row r="14" spans="1:5" x14ac:dyDescent="0.25">
      <c r="A14" s="241"/>
      <c r="B14" s="244"/>
      <c r="C14" s="247"/>
      <c r="D14" s="247"/>
      <c r="E14" s="235"/>
    </row>
    <row r="15" spans="1:5" x14ac:dyDescent="0.25">
      <c r="A15" s="241"/>
      <c r="B15" s="244"/>
      <c r="C15" s="247"/>
      <c r="D15" s="247"/>
      <c r="E15" s="235"/>
    </row>
    <row r="16" spans="1:5" x14ac:dyDescent="0.25">
      <c r="A16" s="241"/>
      <c r="B16" s="244"/>
      <c r="C16" s="247"/>
      <c r="D16" s="247"/>
      <c r="E16" s="235"/>
    </row>
    <row r="17" spans="1:5" x14ac:dyDescent="0.25">
      <c r="A17" s="241"/>
      <c r="B17" s="244"/>
      <c r="C17" s="247"/>
      <c r="D17" s="247"/>
      <c r="E17" s="235"/>
    </row>
    <row r="18" spans="1:5" x14ac:dyDescent="0.25">
      <c r="A18" s="241"/>
      <c r="B18" s="244"/>
      <c r="C18" s="247"/>
      <c r="D18" s="247"/>
      <c r="E18" s="235"/>
    </row>
    <row r="19" spans="1:5" x14ac:dyDescent="0.25">
      <c r="A19" s="241"/>
      <c r="B19" s="244"/>
      <c r="C19" s="247"/>
      <c r="D19" s="247"/>
      <c r="E19" s="235"/>
    </row>
    <row r="20" spans="1:5" x14ac:dyDescent="0.25">
      <c r="A20" s="241"/>
      <c r="B20" s="244"/>
      <c r="C20" s="247"/>
      <c r="D20" s="247"/>
      <c r="E20" s="235"/>
    </row>
    <row r="21" spans="1:5" x14ac:dyDescent="0.25">
      <c r="A21" s="241"/>
      <c r="B21" s="244"/>
      <c r="C21" s="247"/>
      <c r="D21" s="247"/>
      <c r="E21" s="235"/>
    </row>
    <row r="22" spans="1:5" x14ac:dyDescent="0.25">
      <c r="A22" s="241"/>
      <c r="B22" s="244"/>
      <c r="C22" s="247"/>
      <c r="D22" s="247"/>
      <c r="E22" s="235"/>
    </row>
    <row r="23" spans="1:5" ht="15.75" thickBot="1" x14ac:dyDescent="0.3">
      <c r="A23" s="241"/>
      <c r="B23" s="244"/>
      <c r="C23" s="247"/>
      <c r="D23" s="247"/>
      <c r="E23" s="235"/>
    </row>
    <row r="24" spans="1:5" x14ac:dyDescent="0.25">
      <c r="A24" s="240">
        <v>2</v>
      </c>
      <c r="B24" s="243" t="s">
        <v>54</v>
      </c>
      <c r="C24" s="246" t="s">
        <v>104</v>
      </c>
      <c r="D24" s="246">
        <f>(250+250)*0.9</f>
        <v>450</v>
      </c>
      <c r="E24" s="234">
        <v>362.77478735623515</v>
      </c>
    </row>
    <row r="25" spans="1:5" x14ac:dyDescent="0.25">
      <c r="A25" s="241"/>
      <c r="B25" s="244"/>
      <c r="C25" s="247"/>
      <c r="D25" s="247"/>
      <c r="E25" s="235"/>
    </row>
    <row r="26" spans="1:5" x14ac:dyDescent="0.25">
      <c r="A26" s="241"/>
      <c r="B26" s="244"/>
      <c r="C26" s="247"/>
      <c r="D26" s="247"/>
      <c r="E26" s="235"/>
    </row>
    <row r="27" spans="1:5" x14ac:dyDescent="0.25">
      <c r="A27" s="241"/>
      <c r="B27" s="244"/>
      <c r="C27" s="247"/>
      <c r="D27" s="247"/>
      <c r="E27" s="235"/>
    </row>
    <row r="28" spans="1:5" x14ac:dyDescent="0.25">
      <c r="A28" s="241"/>
      <c r="B28" s="244"/>
      <c r="C28" s="247"/>
      <c r="D28" s="247"/>
      <c r="E28" s="235"/>
    </row>
    <row r="29" spans="1:5" x14ac:dyDescent="0.25">
      <c r="A29" s="241"/>
      <c r="B29" s="244"/>
      <c r="C29" s="247"/>
      <c r="D29" s="247"/>
      <c r="E29" s="235"/>
    </row>
    <row r="30" spans="1:5" x14ac:dyDescent="0.25">
      <c r="A30" s="241"/>
      <c r="B30" s="244"/>
      <c r="C30" s="247"/>
      <c r="D30" s="247"/>
      <c r="E30" s="235"/>
    </row>
    <row r="31" spans="1:5" x14ac:dyDescent="0.25">
      <c r="A31" s="241"/>
      <c r="B31" s="244"/>
      <c r="C31" s="247"/>
      <c r="D31" s="247"/>
      <c r="E31" s="235"/>
    </row>
    <row r="32" spans="1:5" x14ac:dyDescent="0.25">
      <c r="A32" s="241"/>
      <c r="B32" s="244"/>
      <c r="C32" s="247"/>
      <c r="D32" s="247"/>
      <c r="E32" s="235"/>
    </row>
    <row r="33" spans="1:5" x14ac:dyDescent="0.25">
      <c r="A33" s="241"/>
      <c r="B33" s="244"/>
      <c r="C33" s="247"/>
      <c r="D33" s="247"/>
      <c r="E33" s="235"/>
    </row>
    <row r="34" spans="1:5" x14ac:dyDescent="0.25">
      <c r="A34" s="241"/>
      <c r="B34" s="244"/>
      <c r="C34" s="247"/>
      <c r="D34" s="247"/>
      <c r="E34" s="235"/>
    </row>
    <row r="35" spans="1:5" x14ac:dyDescent="0.25">
      <c r="A35" s="241"/>
      <c r="B35" s="244"/>
      <c r="C35" s="247"/>
      <c r="D35" s="247"/>
      <c r="E35" s="235"/>
    </row>
    <row r="36" spans="1:5" x14ac:dyDescent="0.25">
      <c r="A36" s="241"/>
      <c r="B36" s="244"/>
      <c r="C36" s="247"/>
      <c r="D36" s="247"/>
      <c r="E36" s="235"/>
    </row>
    <row r="37" spans="1:5" x14ac:dyDescent="0.25">
      <c r="A37" s="241"/>
      <c r="B37" s="244"/>
      <c r="C37" s="247"/>
      <c r="D37" s="247"/>
      <c r="E37" s="235"/>
    </row>
    <row r="38" spans="1:5" x14ac:dyDescent="0.25">
      <c r="A38" s="241"/>
      <c r="B38" s="244"/>
      <c r="C38" s="247"/>
      <c r="D38" s="247"/>
      <c r="E38" s="235"/>
    </row>
    <row r="39" spans="1:5" x14ac:dyDescent="0.25">
      <c r="A39" s="241"/>
      <c r="B39" s="244"/>
      <c r="C39" s="247"/>
      <c r="D39" s="247"/>
      <c r="E39" s="235"/>
    </row>
    <row r="40" spans="1:5" x14ac:dyDescent="0.25">
      <c r="A40" s="241"/>
      <c r="B40" s="244"/>
      <c r="C40" s="247"/>
      <c r="D40" s="247"/>
      <c r="E40" s="235"/>
    </row>
    <row r="41" spans="1:5" x14ac:dyDescent="0.25">
      <c r="A41" s="241"/>
      <c r="B41" s="244"/>
      <c r="C41" s="247"/>
      <c r="D41" s="247"/>
      <c r="E41" s="235"/>
    </row>
    <row r="42" spans="1:5" x14ac:dyDescent="0.25">
      <c r="A42" s="241"/>
      <c r="B42" s="244"/>
      <c r="C42" s="247"/>
      <c r="D42" s="247"/>
      <c r="E42" s="235"/>
    </row>
    <row r="43" spans="1:5" ht="15.75" thickBot="1" x14ac:dyDescent="0.3">
      <c r="A43" s="242"/>
      <c r="B43" s="245"/>
      <c r="C43" s="248"/>
      <c r="D43" s="248"/>
      <c r="E43" s="236"/>
    </row>
    <row r="44" spans="1:5" x14ac:dyDescent="0.25">
      <c r="A44" s="251">
        <v>3</v>
      </c>
      <c r="B44" s="254" t="s">
        <v>32</v>
      </c>
      <c r="C44" s="257" t="s">
        <v>105</v>
      </c>
      <c r="D44" s="257">
        <f>(315+315)*0.9</f>
        <v>567</v>
      </c>
      <c r="E44" s="234">
        <v>455.45835286369487</v>
      </c>
    </row>
    <row r="45" spans="1:5" x14ac:dyDescent="0.25">
      <c r="A45" s="252"/>
      <c r="B45" s="255"/>
      <c r="C45" s="258"/>
      <c r="D45" s="258"/>
      <c r="E45" s="235"/>
    </row>
    <row r="46" spans="1:5" x14ac:dyDescent="0.25">
      <c r="A46" s="252"/>
      <c r="B46" s="255"/>
      <c r="C46" s="258"/>
      <c r="D46" s="258"/>
      <c r="E46" s="235"/>
    </row>
    <row r="47" spans="1:5" x14ac:dyDescent="0.25">
      <c r="A47" s="252"/>
      <c r="B47" s="255"/>
      <c r="C47" s="258"/>
      <c r="D47" s="258"/>
      <c r="E47" s="235"/>
    </row>
    <row r="48" spans="1:5" x14ac:dyDescent="0.25">
      <c r="A48" s="252"/>
      <c r="B48" s="255"/>
      <c r="C48" s="258"/>
      <c r="D48" s="258"/>
      <c r="E48" s="235"/>
    </row>
    <row r="49" spans="1:5" x14ac:dyDescent="0.25">
      <c r="A49" s="252"/>
      <c r="B49" s="255"/>
      <c r="C49" s="258"/>
      <c r="D49" s="258"/>
      <c r="E49" s="235"/>
    </row>
    <row r="50" spans="1:5" x14ac:dyDescent="0.25">
      <c r="A50" s="252"/>
      <c r="B50" s="255"/>
      <c r="C50" s="258"/>
      <c r="D50" s="258"/>
      <c r="E50" s="235"/>
    </row>
    <row r="51" spans="1:5" x14ac:dyDescent="0.25">
      <c r="A51" s="252"/>
      <c r="B51" s="255"/>
      <c r="C51" s="258"/>
      <c r="D51" s="258"/>
      <c r="E51" s="235"/>
    </row>
    <row r="52" spans="1:5" x14ac:dyDescent="0.25">
      <c r="A52" s="252"/>
      <c r="B52" s="255"/>
      <c r="C52" s="258"/>
      <c r="D52" s="258"/>
      <c r="E52" s="235"/>
    </row>
    <row r="53" spans="1:5" x14ac:dyDescent="0.25">
      <c r="A53" s="252"/>
      <c r="B53" s="255"/>
      <c r="C53" s="258"/>
      <c r="D53" s="258"/>
      <c r="E53" s="235"/>
    </row>
    <row r="54" spans="1:5" x14ac:dyDescent="0.25">
      <c r="A54" s="252"/>
      <c r="B54" s="255"/>
      <c r="C54" s="258"/>
      <c r="D54" s="258"/>
      <c r="E54" s="235"/>
    </row>
    <row r="55" spans="1:5" x14ac:dyDescent="0.25">
      <c r="A55" s="252"/>
      <c r="B55" s="255"/>
      <c r="C55" s="258"/>
      <c r="D55" s="258"/>
      <c r="E55" s="235"/>
    </row>
    <row r="56" spans="1:5" x14ac:dyDescent="0.25">
      <c r="A56" s="252"/>
      <c r="B56" s="255"/>
      <c r="C56" s="258"/>
      <c r="D56" s="258"/>
      <c r="E56" s="235"/>
    </row>
    <row r="57" spans="1:5" x14ac:dyDescent="0.25">
      <c r="A57" s="252"/>
      <c r="B57" s="255"/>
      <c r="C57" s="258"/>
      <c r="D57" s="258"/>
      <c r="E57" s="235"/>
    </row>
    <row r="58" spans="1:5" x14ac:dyDescent="0.25">
      <c r="A58" s="252"/>
      <c r="B58" s="255"/>
      <c r="C58" s="258"/>
      <c r="D58" s="258"/>
      <c r="E58" s="235"/>
    </row>
    <row r="59" spans="1:5" x14ac:dyDescent="0.25">
      <c r="A59" s="252"/>
      <c r="B59" s="255"/>
      <c r="C59" s="258"/>
      <c r="D59" s="258"/>
      <c r="E59" s="235"/>
    </row>
    <row r="60" spans="1:5" x14ac:dyDescent="0.25">
      <c r="A60" s="252"/>
      <c r="B60" s="255"/>
      <c r="C60" s="258"/>
      <c r="D60" s="258"/>
      <c r="E60" s="235"/>
    </row>
    <row r="61" spans="1:5" x14ac:dyDescent="0.25">
      <c r="A61" s="252"/>
      <c r="B61" s="255"/>
      <c r="C61" s="258"/>
      <c r="D61" s="258"/>
      <c r="E61" s="235"/>
    </row>
    <row r="62" spans="1:5" x14ac:dyDescent="0.25">
      <c r="A62" s="252"/>
      <c r="B62" s="255"/>
      <c r="C62" s="258"/>
      <c r="D62" s="258"/>
      <c r="E62" s="235"/>
    </row>
    <row r="63" spans="1:5" ht="15.75" thickBot="1" x14ac:dyDescent="0.3">
      <c r="A63" s="253"/>
      <c r="B63" s="256"/>
      <c r="C63" s="259"/>
      <c r="D63" s="259"/>
      <c r="E63" s="236"/>
    </row>
    <row r="64" spans="1:5" x14ac:dyDescent="0.25">
      <c r="A64" s="251">
        <v>4</v>
      </c>
      <c r="B64" s="254" t="s">
        <v>55</v>
      </c>
      <c r="C64" s="257" t="s">
        <v>42</v>
      </c>
      <c r="D64" s="257">
        <f>250*0.9</f>
        <v>225</v>
      </c>
      <c r="E64" s="234">
        <v>122.22530123128551</v>
      </c>
    </row>
    <row r="65" spans="1:5" x14ac:dyDescent="0.25">
      <c r="A65" s="252"/>
      <c r="B65" s="255"/>
      <c r="C65" s="260"/>
      <c r="D65" s="258"/>
      <c r="E65" s="235"/>
    </row>
    <row r="66" spans="1:5" x14ac:dyDescent="0.25">
      <c r="A66" s="252"/>
      <c r="B66" s="255"/>
      <c r="C66" s="260"/>
      <c r="D66" s="258"/>
      <c r="E66" s="235"/>
    </row>
    <row r="67" spans="1:5" x14ac:dyDescent="0.25">
      <c r="A67" s="252"/>
      <c r="B67" s="255"/>
      <c r="C67" s="260"/>
      <c r="D67" s="258"/>
      <c r="E67" s="235"/>
    </row>
    <row r="68" spans="1:5" x14ac:dyDescent="0.25">
      <c r="A68" s="252"/>
      <c r="B68" s="255"/>
      <c r="C68" s="260"/>
      <c r="D68" s="258"/>
      <c r="E68" s="235"/>
    </row>
    <row r="69" spans="1:5" x14ac:dyDescent="0.25">
      <c r="A69" s="252"/>
      <c r="B69" s="255"/>
      <c r="C69" s="260"/>
      <c r="D69" s="258"/>
      <c r="E69" s="235"/>
    </row>
    <row r="70" spans="1:5" x14ac:dyDescent="0.25">
      <c r="A70" s="252"/>
      <c r="B70" s="255"/>
      <c r="C70" s="260"/>
      <c r="D70" s="258"/>
      <c r="E70" s="235"/>
    </row>
    <row r="71" spans="1:5" x14ac:dyDescent="0.25">
      <c r="A71" s="252"/>
      <c r="B71" s="255"/>
      <c r="C71" s="260"/>
      <c r="D71" s="258"/>
      <c r="E71" s="235"/>
    </row>
    <row r="72" spans="1:5" x14ac:dyDescent="0.25">
      <c r="A72" s="252"/>
      <c r="B72" s="255"/>
      <c r="C72" s="260"/>
      <c r="D72" s="258"/>
      <c r="E72" s="235"/>
    </row>
    <row r="73" spans="1:5" x14ac:dyDescent="0.25">
      <c r="A73" s="252"/>
      <c r="B73" s="255"/>
      <c r="C73" s="260"/>
      <c r="D73" s="258"/>
      <c r="E73" s="235"/>
    </row>
    <row r="74" spans="1:5" x14ac:dyDescent="0.25">
      <c r="A74" s="252"/>
      <c r="B74" s="255"/>
      <c r="C74" s="260"/>
      <c r="D74" s="258"/>
      <c r="E74" s="235"/>
    </row>
    <row r="75" spans="1:5" x14ac:dyDescent="0.25">
      <c r="A75" s="252"/>
      <c r="B75" s="255"/>
      <c r="C75" s="260"/>
      <c r="D75" s="258"/>
      <c r="E75" s="235"/>
    </row>
    <row r="76" spans="1:5" x14ac:dyDescent="0.25">
      <c r="A76" s="252"/>
      <c r="B76" s="255"/>
      <c r="C76" s="260"/>
      <c r="D76" s="258"/>
      <c r="E76" s="235"/>
    </row>
    <row r="77" spans="1:5" x14ac:dyDescent="0.25">
      <c r="A77" s="252"/>
      <c r="B77" s="255"/>
      <c r="C77" s="260"/>
      <c r="D77" s="258"/>
      <c r="E77" s="235"/>
    </row>
    <row r="78" spans="1:5" x14ac:dyDescent="0.25">
      <c r="A78" s="252"/>
      <c r="B78" s="255"/>
      <c r="C78" s="260"/>
      <c r="D78" s="258"/>
      <c r="E78" s="235"/>
    </row>
    <row r="79" spans="1:5" x14ac:dyDescent="0.25">
      <c r="A79" s="252"/>
      <c r="B79" s="255"/>
      <c r="C79" s="260"/>
      <c r="D79" s="258"/>
      <c r="E79" s="235"/>
    </row>
    <row r="80" spans="1:5" x14ac:dyDescent="0.25">
      <c r="A80" s="252"/>
      <c r="B80" s="255"/>
      <c r="C80" s="260"/>
      <c r="D80" s="258"/>
      <c r="E80" s="235"/>
    </row>
    <row r="81" spans="1:5" x14ac:dyDescent="0.25">
      <c r="A81" s="252"/>
      <c r="B81" s="255"/>
      <c r="C81" s="260"/>
      <c r="D81" s="258"/>
      <c r="E81" s="235"/>
    </row>
    <row r="82" spans="1:5" x14ac:dyDescent="0.25">
      <c r="A82" s="252"/>
      <c r="B82" s="255"/>
      <c r="C82" s="260"/>
      <c r="D82" s="258"/>
      <c r="E82" s="235"/>
    </row>
    <row r="83" spans="1:5" ht="15.75" thickBot="1" x14ac:dyDescent="0.3">
      <c r="A83" s="253"/>
      <c r="B83" s="256"/>
      <c r="C83" s="261"/>
      <c r="D83" s="259"/>
      <c r="E83" s="236"/>
    </row>
    <row r="84" spans="1:5" x14ac:dyDescent="0.25">
      <c r="A84" s="251">
        <v>5</v>
      </c>
      <c r="B84" s="254" t="s">
        <v>36</v>
      </c>
      <c r="C84" s="257" t="s">
        <v>98</v>
      </c>
      <c r="D84" s="257">
        <f>630*0.9</f>
        <v>567</v>
      </c>
      <c r="E84" s="234">
        <v>526.5022272479091</v>
      </c>
    </row>
    <row r="85" spans="1:5" x14ac:dyDescent="0.25">
      <c r="A85" s="252"/>
      <c r="B85" s="255"/>
      <c r="C85" s="260"/>
      <c r="D85" s="258"/>
      <c r="E85" s="235"/>
    </row>
    <row r="86" spans="1:5" x14ac:dyDescent="0.25">
      <c r="A86" s="252"/>
      <c r="B86" s="255"/>
      <c r="C86" s="260"/>
      <c r="D86" s="258"/>
      <c r="E86" s="235"/>
    </row>
    <row r="87" spans="1:5" x14ac:dyDescent="0.25">
      <c r="A87" s="252"/>
      <c r="B87" s="255"/>
      <c r="C87" s="260"/>
      <c r="D87" s="258"/>
      <c r="E87" s="235"/>
    </row>
    <row r="88" spans="1:5" x14ac:dyDescent="0.25">
      <c r="A88" s="252"/>
      <c r="B88" s="255"/>
      <c r="C88" s="260"/>
      <c r="D88" s="258"/>
      <c r="E88" s="235"/>
    </row>
    <row r="89" spans="1:5" x14ac:dyDescent="0.25">
      <c r="A89" s="252"/>
      <c r="B89" s="255"/>
      <c r="C89" s="260"/>
      <c r="D89" s="258"/>
      <c r="E89" s="235"/>
    </row>
    <row r="90" spans="1:5" x14ac:dyDescent="0.25">
      <c r="A90" s="252"/>
      <c r="B90" s="255"/>
      <c r="C90" s="260"/>
      <c r="D90" s="258"/>
      <c r="E90" s="235"/>
    </row>
    <row r="91" spans="1:5" x14ac:dyDescent="0.25">
      <c r="A91" s="252"/>
      <c r="B91" s="255"/>
      <c r="C91" s="260"/>
      <c r="D91" s="258"/>
      <c r="E91" s="235"/>
    </row>
    <row r="92" spans="1:5" x14ac:dyDescent="0.25">
      <c r="A92" s="252"/>
      <c r="B92" s="255"/>
      <c r="C92" s="260"/>
      <c r="D92" s="258"/>
      <c r="E92" s="235"/>
    </row>
    <row r="93" spans="1:5" x14ac:dyDescent="0.25">
      <c r="A93" s="252"/>
      <c r="B93" s="255"/>
      <c r="C93" s="260"/>
      <c r="D93" s="258"/>
      <c r="E93" s="235"/>
    </row>
    <row r="94" spans="1:5" x14ac:dyDescent="0.25">
      <c r="A94" s="252"/>
      <c r="B94" s="255"/>
      <c r="C94" s="260"/>
      <c r="D94" s="258"/>
      <c r="E94" s="235"/>
    </row>
    <row r="95" spans="1:5" x14ac:dyDescent="0.25">
      <c r="A95" s="252"/>
      <c r="B95" s="255"/>
      <c r="C95" s="260"/>
      <c r="D95" s="258"/>
      <c r="E95" s="235"/>
    </row>
    <row r="96" spans="1:5" x14ac:dyDescent="0.25">
      <c r="A96" s="252"/>
      <c r="B96" s="255"/>
      <c r="C96" s="260"/>
      <c r="D96" s="258"/>
      <c r="E96" s="235"/>
    </row>
    <row r="97" spans="1:5" x14ac:dyDescent="0.25">
      <c r="A97" s="252"/>
      <c r="B97" s="255"/>
      <c r="C97" s="260"/>
      <c r="D97" s="258"/>
      <c r="E97" s="235"/>
    </row>
    <row r="98" spans="1:5" x14ac:dyDescent="0.25">
      <c r="A98" s="252"/>
      <c r="B98" s="255"/>
      <c r="C98" s="260"/>
      <c r="D98" s="258"/>
      <c r="E98" s="235"/>
    </row>
    <row r="99" spans="1:5" x14ac:dyDescent="0.25">
      <c r="A99" s="252"/>
      <c r="B99" s="255"/>
      <c r="C99" s="260"/>
      <c r="D99" s="258"/>
      <c r="E99" s="235"/>
    </row>
    <row r="100" spans="1:5" x14ac:dyDescent="0.25">
      <c r="A100" s="252"/>
      <c r="B100" s="255"/>
      <c r="C100" s="260"/>
      <c r="D100" s="258"/>
      <c r="E100" s="235"/>
    </row>
    <row r="101" spans="1:5" x14ac:dyDescent="0.25">
      <c r="A101" s="252"/>
      <c r="B101" s="255"/>
      <c r="C101" s="260"/>
      <c r="D101" s="258"/>
      <c r="E101" s="235"/>
    </row>
    <row r="102" spans="1:5" x14ac:dyDescent="0.25">
      <c r="A102" s="252"/>
      <c r="B102" s="255"/>
      <c r="C102" s="260"/>
      <c r="D102" s="258"/>
      <c r="E102" s="235"/>
    </row>
    <row r="103" spans="1:5" ht="15.75" thickBot="1" x14ac:dyDescent="0.3">
      <c r="A103" s="253"/>
      <c r="B103" s="256"/>
      <c r="C103" s="261"/>
      <c r="D103" s="259"/>
      <c r="E103" s="236"/>
    </row>
    <row r="104" spans="1:5" x14ac:dyDescent="0.25">
      <c r="A104" s="251">
        <v>6</v>
      </c>
      <c r="B104" s="254" t="s">
        <v>38</v>
      </c>
      <c r="C104" s="257" t="s">
        <v>42</v>
      </c>
      <c r="D104" s="257">
        <f>250*0.9</f>
        <v>225</v>
      </c>
      <c r="E104" s="234">
        <v>196.32970939247389</v>
      </c>
    </row>
    <row r="105" spans="1:5" x14ac:dyDescent="0.25">
      <c r="A105" s="252"/>
      <c r="B105" s="255"/>
      <c r="C105" s="260"/>
      <c r="D105" s="258"/>
      <c r="E105" s="235"/>
    </row>
    <row r="106" spans="1:5" x14ac:dyDescent="0.25">
      <c r="A106" s="252"/>
      <c r="B106" s="255"/>
      <c r="C106" s="260"/>
      <c r="D106" s="258"/>
      <c r="E106" s="235"/>
    </row>
    <row r="107" spans="1:5" x14ac:dyDescent="0.25">
      <c r="A107" s="252"/>
      <c r="B107" s="255"/>
      <c r="C107" s="260"/>
      <c r="D107" s="258"/>
      <c r="E107" s="235"/>
    </row>
    <row r="108" spans="1:5" x14ac:dyDescent="0.25">
      <c r="A108" s="252"/>
      <c r="B108" s="255"/>
      <c r="C108" s="260"/>
      <c r="D108" s="258"/>
      <c r="E108" s="235"/>
    </row>
    <row r="109" spans="1:5" x14ac:dyDescent="0.25">
      <c r="A109" s="252"/>
      <c r="B109" s="255"/>
      <c r="C109" s="260"/>
      <c r="D109" s="258"/>
      <c r="E109" s="235"/>
    </row>
    <row r="110" spans="1:5" x14ac:dyDescent="0.25">
      <c r="A110" s="252"/>
      <c r="B110" s="255"/>
      <c r="C110" s="260"/>
      <c r="D110" s="258"/>
      <c r="E110" s="235"/>
    </row>
    <row r="111" spans="1:5" x14ac:dyDescent="0.25">
      <c r="A111" s="252"/>
      <c r="B111" s="255"/>
      <c r="C111" s="260"/>
      <c r="D111" s="258"/>
      <c r="E111" s="235"/>
    </row>
    <row r="112" spans="1:5" x14ac:dyDescent="0.25">
      <c r="A112" s="252"/>
      <c r="B112" s="255"/>
      <c r="C112" s="260"/>
      <c r="D112" s="258"/>
      <c r="E112" s="235"/>
    </row>
    <row r="113" spans="1:5" x14ac:dyDescent="0.25">
      <c r="A113" s="252"/>
      <c r="B113" s="255"/>
      <c r="C113" s="260"/>
      <c r="D113" s="258"/>
      <c r="E113" s="235"/>
    </row>
    <row r="114" spans="1:5" x14ac:dyDescent="0.25">
      <c r="A114" s="252"/>
      <c r="B114" s="255"/>
      <c r="C114" s="260"/>
      <c r="D114" s="258"/>
      <c r="E114" s="235"/>
    </row>
    <row r="115" spans="1:5" x14ac:dyDescent="0.25">
      <c r="A115" s="252"/>
      <c r="B115" s="255"/>
      <c r="C115" s="260"/>
      <c r="D115" s="258"/>
      <c r="E115" s="235"/>
    </row>
    <row r="116" spans="1:5" x14ac:dyDescent="0.25">
      <c r="A116" s="252"/>
      <c r="B116" s="255"/>
      <c r="C116" s="260"/>
      <c r="D116" s="258"/>
      <c r="E116" s="235"/>
    </row>
    <row r="117" spans="1:5" x14ac:dyDescent="0.25">
      <c r="A117" s="252"/>
      <c r="B117" s="255"/>
      <c r="C117" s="260"/>
      <c r="D117" s="258"/>
      <c r="E117" s="235"/>
    </row>
    <row r="118" spans="1:5" x14ac:dyDescent="0.25">
      <c r="A118" s="252"/>
      <c r="B118" s="255"/>
      <c r="C118" s="260"/>
      <c r="D118" s="258"/>
      <c r="E118" s="235"/>
    </row>
    <row r="119" spans="1:5" x14ac:dyDescent="0.25">
      <c r="A119" s="252"/>
      <c r="B119" s="255"/>
      <c r="C119" s="260"/>
      <c r="D119" s="258"/>
      <c r="E119" s="235"/>
    </row>
    <row r="120" spans="1:5" x14ac:dyDescent="0.25">
      <c r="A120" s="252"/>
      <c r="B120" s="255"/>
      <c r="C120" s="260"/>
      <c r="D120" s="258"/>
      <c r="E120" s="235"/>
    </row>
    <row r="121" spans="1:5" x14ac:dyDescent="0.25">
      <c r="A121" s="252"/>
      <c r="B121" s="255"/>
      <c r="C121" s="260"/>
      <c r="D121" s="258"/>
      <c r="E121" s="235"/>
    </row>
    <row r="122" spans="1:5" x14ac:dyDescent="0.25">
      <c r="A122" s="252"/>
      <c r="B122" s="255"/>
      <c r="C122" s="260"/>
      <c r="D122" s="258"/>
      <c r="E122" s="235"/>
    </row>
    <row r="123" spans="1:5" ht="15.75" thickBot="1" x14ac:dyDescent="0.3">
      <c r="A123" s="253"/>
      <c r="B123" s="256"/>
      <c r="C123" s="261"/>
      <c r="D123" s="259"/>
      <c r="E123" s="236"/>
    </row>
    <row r="124" spans="1:5" x14ac:dyDescent="0.25">
      <c r="A124" s="251">
        <v>7</v>
      </c>
      <c r="B124" s="254" t="s">
        <v>40</v>
      </c>
      <c r="C124" s="257" t="s">
        <v>37</v>
      </c>
      <c r="D124" s="257">
        <f>160*0.9</f>
        <v>144</v>
      </c>
      <c r="E124" s="234">
        <v>118.52846082389209</v>
      </c>
    </row>
    <row r="125" spans="1:5" x14ac:dyDescent="0.25">
      <c r="A125" s="252"/>
      <c r="B125" s="255"/>
      <c r="C125" s="260"/>
      <c r="D125" s="258"/>
      <c r="E125" s="235"/>
    </row>
    <row r="126" spans="1:5" x14ac:dyDescent="0.25">
      <c r="A126" s="252"/>
      <c r="B126" s="255"/>
      <c r="C126" s="260"/>
      <c r="D126" s="258"/>
      <c r="E126" s="235"/>
    </row>
    <row r="127" spans="1:5" x14ac:dyDescent="0.25">
      <c r="A127" s="252"/>
      <c r="B127" s="255"/>
      <c r="C127" s="260"/>
      <c r="D127" s="258"/>
      <c r="E127" s="235"/>
    </row>
    <row r="128" spans="1:5" x14ac:dyDescent="0.25">
      <c r="A128" s="252"/>
      <c r="B128" s="255"/>
      <c r="C128" s="260"/>
      <c r="D128" s="258"/>
      <c r="E128" s="235"/>
    </row>
    <row r="129" spans="1:5" x14ac:dyDescent="0.25">
      <c r="A129" s="252"/>
      <c r="B129" s="255"/>
      <c r="C129" s="260"/>
      <c r="D129" s="258"/>
      <c r="E129" s="235"/>
    </row>
    <row r="130" spans="1:5" x14ac:dyDescent="0.25">
      <c r="A130" s="252"/>
      <c r="B130" s="255"/>
      <c r="C130" s="260"/>
      <c r="D130" s="258"/>
      <c r="E130" s="235"/>
    </row>
    <row r="131" spans="1:5" x14ac:dyDescent="0.25">
      <c r="A131" s="252"/>
      <c r="B131" s="255"/>
      <c r="C131" s="260"/>
      <c r="D131" s="258"/>
      <c r="E131" s="235"/>
    </row>
    <row r="132" spans="1:5" x14ac:dyDescent="0.25">
      <c r="A132" s="252"/>
      <c r="B132" s="255"/>
      <c r="C132" s="260"/>
      <c r="D132" s="258"/>
      <c r="E132" s="235"/>
    </row>
    <row r="133" spans="1:5" x14ac:dyDescent="0.25">
      <c r="A133" s="252"/>
      <c r="B133" s="255"/>
      <c r="C133" s="260"/>
      <c r="D133" s="258"/>
      <c r="E133" s="235"/>
    </row>
    <row r="134" spans="1:5" x14ac:dyDescent="0.25">
      <c r="A134" s="252"/>
      <c r="B134" s="255"/>
      <c r="C134" s="260"/>
      <c r="D134" s="258"/>
      <c r="E134" s="235"/>
    </row>
    <row r="135" spans="1:5" x14ac:dyDescent="0.25">
      <c r="A135" s="252"/>
      <c r="B135" s="255"/>
      <c r="C135" s="260"/>
      <c r="D135" s="258"/>
      <c r="E135" s="235"/>
    </row>
    <row r="136" spans="1:5" x14ac:dyDescent="0.25">
      <c r="A136" s="252"/>
      <c r="B136" s="255"/>
      <c r="C136" s="260"/>
      <c r="D136" s="258"/>
      <c r="E136" s="235"/>
    </row>
    <row r="137" spans="1:5" x14ac:dyDescent="0.25">
      <c r="A137" s="252"/>
      <c r="B137" s="255"/>
      <c r="C137" s="260"/>
      <c r="D137" s="258"/>
      <c r="E137" s="235"/>
    </row>
    <row r="138" spans="1:5" x14ac:dyDescent="0.25">
      <c r="A138" s="252"/>
      <c r="B138" s="255"/>
      <c r="C138" s="260"/>
      <c r="D138" s="258"/>
      <c r="E138" s="235"/>
    </row>
    <row r="139" spans="1:5" x14ac:dyDescent="0.25">
      <c r="A139" s="252"/>
      <c r="B139" s="255"/>
      <c r="C139" s="260"/>
      <c r="D139" s="258"/>
      <c r="E139" s="235"/>
    </row>
    <row r="140" spans="1:5" x14ac:dyDescent="0.25">
      <c r="A140" s="252"/>
      <c r="B140" s="255"/>
      <c r="C140" s="260"/>
      <c r="D140" s="258"/>
      <c r="E140" s="235"/>
    </row>
    <row r="141" spans="1:5" x14ac:dyDescent="0.25">
      <c r="A141" s="252"/>
      <c r="B141" s="255"/>
      <c r="C141" s="260"/>
      <c r="D141" s="258"/>
      <c r="E141" s="235"/>
    </row>
    <row r="142" spans="1:5" x14ac:dyDescent="0.25">
      <c r="A142" s="252"/>
      <c r="B142" s="255"/>
      <c r="C142" s="260"/>
      <c r="D142" s="258"/>
      <c r="E142" s="235"/>
    </row>
    <row r="143" spans="1:5" ht="15.75" thickBot="1" x14ac:dyDescent="0.3">
      <c r="A143" s="253"/>
      <c r="B143" s="256"/>
      <c r="C143" s="261"/>
      <c r="D143" s="259"/>
      <c r="E143" s="236"/>
    </row>
    <row r="144" spans="1:5" x14ac:dyDescent="0.25">
      <c r="A144" s="251">
        <v>8</v>
      </c>
      <c r="B144" s="254" t="s">
        <v>43</v>
      </c>
      <c r="C144" s="257" t="s">
        <v>42</v>
      </c>
      <c r="D144" s="257">
        <f>250*0.9</f>
        <v>225</v>
      </c>
      <c r="E144" s="234">
        <v>198.87686331008467</v>
      </c>
    </row>
    <row r="145" spans="1:5" x14ac:dyDescent="0.25">
      <c r="A145" s="252"/>
      <c r="B145" s="255"/>
      <c r="C145" s="260"/>
      <c r="D145" s="258"/>
      <c r="E145" s="235"/>
    </row>
    <row r="146" spans="1:5" x14ac:dyDescent="0.25">
      <c r="A146" s="252"/>
      <c r="B146" s="255"/>
      <c r="C146" s="260"/>
      <c r="D146" s="258"/>
      <c r="E146" s="235"/>
    </row>
    <row r="147" spans="1:5" x14ac:dyDescent="0.25">
      <c r="A147" s="252"/>
      <c r="B147" s="255"/>
      <c r="C147" s="260"/>
      <c r="D147" s="258"/>
      <c r="E147" s="235"/>
    </row>
    <row r="148" spans="1:5" x14ac:dyDescent="0.25">
      <c r="A148" s="252"/>
      <c r="B148" s="255"/>
      <c r="C148" s="260"/>
      <c r="D148" s="258"/>
      <c r="E148" s="235"/>
    </row>
    <row r="149" spans="1:5" x14ac:dyDescent="0.25">
      <c r="A149" s="252"/>
      <c r="B149" s="255"/>
      <c r="C149" s="260"/>
      <c r="D149" s="258"/>
      <c r="E149" s="235"/>
    </row>
    <row r="150" spans="1:5" x14ac:dyDescent="0.25">
      <c r="A150" s="252"/>
      <c r="B150" s="255"/>
      <c r="C150" s="260"/>
      <c r="D150" s="258"/>
      <c r="E150" s="235"/>
    </row>
    <row r="151" spans="1:5" x14ac:dyDescent="0.25">
      <c r="A151" s="252"/>
      <c r="B151" s="255"/>
      <c r="C151" s="260"/>
      <c r="D151" s="258"/>
      <c r="E151" s="235"/>
    </row>
    <row r="152" spans="1:5" x14ac:dyDescent="0.25">
      <c r="A152" s="252"/>
      <c r="B152" s="255"/>
      <c r="C152" s="260"/>
      <c r="D152" s="258"/>
      <c r="E152" s="235"/>
    </row>
    <row r="153" spans="1:5" x14ac:dyDescent="0.25">
      <c r="A153" s="252"/>
      <c r="B153" s="255"/>
      <c r="C153" s="260"/>
      <c r="D153" s="258"/>
      <c r="E153" s="235"/>
    </row>
    <row r="154" spans="1:5" x14ac:dyDescent="0.25">
      <c r="A154" s="252"/>
      <c r="B154" s="255"/>
      <c r="C154" s="260"/>
      <c r="D154" s="258"/>
      <c r="E154" s="235"/>
    </row>
    <row r="155" spans="1:5" x14ac:dyDescent="0.25">
      <c r="A155" s="252"/>
      <c r="B155" s="255"/>
      <c r="C155" s="260"/>
      <c r="D155" s="258"/>
      <c r="E155" s="235"/>
    </row>
    <row r="156" spans="1:5" x14ac:dyDescent="0.25">
      <c r="A156" s="252"/>
      <c r="B156" s="255"/>
      <c r="C156" s="260"/>
      <c r="D156" s="258"/>
      <c r="E156" s="235"/>
    </row>
    <row r="157" spans="1:5" x14ac:dyDescent="0.25">
      <c r="A157" s="252"/>
      <c r="B157" s="255"/>
      <c r="C157" s="260"/>
      <c r="D157" s="258"/>
      <c r="E157" s="235"/>
    </row>
    <row r="158" spans="1:5" x14ac:dyDescent="0.25">
      <c r="A158" s="252"/>
      <c r="B158" s="255"/>
      <c r="C158" s="260"/>
      <c r="D158" s="258"/>
      <c r="E158" s="235"/>
    </row>
    <row r="159" spans="1:5" x14ac:dyDescent="0.25">
      <c r="A159" s="252"/>
      <c r="B159" s="255"/>
      <c r="C159" s="260"/>
      <c r="D159" s="258"/>
      <c r="E159" s="235"/>
    </row>
    <row r="160" spans="1:5" x14ac:dyDescent="0.25">
      <c r="A160" s="252"/>
      <c r="B160" s="255"/>
      <c r="C160" s="260"/>
      <c r="D160" s="258"/>
      <c r="E160" s="235"/>
    </row>
    <row r="161" spans="1:5" x14ac:dyDescent="0.25">
      <c r="A161" s="252"/>
      <c r="B161" s="255"/>
      <c r="C161" s="260"/>
      <c r="D161" s="258"/>
      <c r="E161" s="235"/>
    </row>
    <row r="162" spans="1:5" x14ac:dyDescent="0.25">
      <c r="A162" s="252"/>
      <c r="B162" s="255"/>
      <c r="C162" s="260"/>
      <c r="D162" s="258"/>
      <c r="E162" s="235"/>
    </row>
    <row r="163" spans="1:5" ht="15.75" thickBot="1" x14ac:dyDescent="0.3">
      <c r="A163" s="253"/>
      <c r="B163" s="256"/>
      <c r="C163" s="261"/>
      <c r="D163" s="259"/>
      <c r="E163" s="236"/>
    </row>
    <row r="164" spans="1:5" x14ac:dyDescent="0.25">
      <c r="A164" s="251">
        <v>9</v>
      </c>
      <c r="B164" s="254" t="s">
        <v>44</v>
      </c>
      <c r="C164" s="257" t="s">
        <v>42</v>
      </c>
      <c r="D164" s="257">
        <f>250*0.9</f>
        <v>225</v>
      </c>
      <c r="E164" s="234">
        <v>193.84179161248196</v>
      </c>
    </row>
    <row r="165" spans="1:5" x14ac:dyDescent="0.25">
      <c r="A165" s="252"/>
      <c r="B165" s="255"/>
      <c r="C165" s="260"/>
      <c r="D165" s="258"/>
      <c r="E165" s="235"/>
    </row>
    <row r="166" spans="1:5" x14ac:dyDescent="0.25">
      <c r="A166" s="252"/>
      <c r="B166" s="255"/>
      <c r="C166" s="260"/>
      <c r="D166" s="258"/>
      <c r="E166" s="235"/>
    </row>
    <row r="167" spans="1:5" x14ac:dyDescent="0.25">
      <c r="A167" s="252"/>
      <c r="B167" s="255"/>
      <c r="C167" s="260"/>
      <c r="D167" s="258"/>
      <c r="E167" s="235"/>
    </row>
    <row r="168" spans="1:5" x14ac:dyDescent="0.25">
      <c r="A168" s="252"/>
      <c r="B168" s="255"/>
      <c r="C168" s="260"/>
      <c r="D168" s="258"/>
      <c r="E168" s="235"/>
    </row>
    <row r="169" spans="1:5" x14ac:dyDescent="0.25">
      <c r="A169" s="252"/>
      <c r="B169" s="255"/>
      <c r="C169" s="260"/>
      <c r="D169" s="258"/>
      <c r="E169" s="235"/>
    </row>
    <row r="170" spans="1:5" x14ac:dyDescent="0.25">
      <c r="A170" s="252"/>
      <c r="B170" s="255"/>
      <c r="C170" s="260"/>
      <c r="D170" s="258"/>
      <c r="E170" s="235"/>
    </row>
    <row r="171" spans="1:5" x14ac:dyDescent="0.25">
      <c r="A171" s="252"/>
      <c r="B171" s="255"/>
      <c r="C171" s="260"/>
      <c r="D171" s="258"/>
      <c r="E171" s="235"/>
    </row>
    <row r="172" spans="1:5" x14ac:dyDescent="0.25">
      <c r="A172" s="252"/>
      <c r="B172" s="255"/>
      <c r="C172" s="260"/>
      <c r="D172" s="258"/>
      <c r="E172" s="235"/>
    </row>
    <row r="173" spans="1:5" x14ac:dyDescent="0.25">
      <c r="A173" s="252"/>
      <c r="B173" s="255"/>
      <c r="C173" s="260"/>
      <c r="D173" s="258"/>
      <c r="E173" s="235"/>
    </row>
    <row r="174" spans="1:5" x14ac:dyDescent="0.25">
      <c r="A174" s="252"/>
      <c r="B174" s="255"/>
      <c r="C174" s="260"/>
      <c r="D174" s="258"/>
      <c r="E174" s="235"/>
    </row>
    <row r="175" spans="1:5" x14ac:dyDescent="0.25">
      <c r="A175" s="252"/>
      <c r="B175" s="255"/>
      <c r="C175" s="260"/>
      <c r="D175" s="258"/>
      <c r="E175" s="235"/>
    </row>
    <row r="176" spans="1:5" x14ac:dyDescent="0.25">
      <c r="A176" s="252"/>
      <c r="B176" s="255"/>
      <c r="C176" s="260"/>
      <c r="D176" s="258"/>
      <c r="E176" s="235"/>
    </row>
    <row r="177" spans="1:5" x14ac:dyDescent="0.25">
      <c r="A177" s="252"/>
      <c r="B177" s="255"/>
      <c r="C177" s="260"/>
      <c r="D177" s="258"/>
      <c r="E177" s="235"/>
    </row>
    <row r="178" spans="1:5" x14ac:dyDescent="0.25">
      <c r="A178" s="252"/>
      <c r="B178" s="255"/>
      <c r="C178" s="260"/>
      <c r="D178" s="258"/>
      <c r="E178" s="235"/>
    </row>
    <row r="179" spans="1:5" x14ac:dyDescent="0.25">
      <c r="A179" s="252"/>
      <c r="B179" s="255"/>
      <c r="C179" s="260"/>
      <c r="D179" s="258"/>
      <c r="E179" s="235"/>
    </row>
    <row r="180" spans="1:5" x14ac:dyDescent="0.25">
      <c r="A180" s="252"/>
      <c r="B180" s="255"/>
      <c r="C180" s="260"/>
      <c r="D180" s="258"/>
      <c r="E180" s="235"/>
    </row>
    <row r="181" spans="1:5" x14ac:dyDescent="0.25">
      <c r="A181" s="252"/>
      <c r="B181" s="255"/>
      <c r="C181" s="260"/>
      <c r="D181" s="258"/>
      <c r="E181" s="235"/>
    </row>
    <row r="182" spans="1:5" x14ac:dyDescent="0.25">
      <c r="A182" s="252"/>
      <c r="B182" s="255"/>
      <c r="C182" s="260"/>
      <c r="D182" s="258"/>
      <c r="E182" s="235"/>
    </row>
    <row r="183" spans="1:5" ht="15.75" thickBot="1" x14ac:dyDescent="0.3">
      <c r="A183" s="253"/>
      <c r="B183" s="256"/>
      <c r="C183" s="261"/>
      <c r="D183" s="259"/>
      <c r="E183" s="236"/>
    </row>
    <row r="184" spans="1:5" x14ac:dyDescent="0.25">
      <c r="A184" s="251">
        <v>10</v>
      </c>
      <c r="B184" s="254" t="s">
        <v>45</v>
      </c>
      <c r="C184" s="257" t="s">
        <v>37</v>
      </c>
      <c r="D184" s="257">
        <f>160*0.9</f>
        <v>144</v>
      </c>
      <c r="E184" s="234">
        <v>125.00494520355363</v>
      </c>
    </row>
    <row r="185" spans="1:5" x14ac:dyDescent="0.25">
      <c r="A185" s="252"/>
      <c r="B185" s="255"/>
      <c r="C185" s="260"/>
      <c r="D185" s="258"/>
      <c r="E185" s="235"/>
    </row>
    <row r="186" spans="1:5" x14ac:dyDescent="0.25">
      <c r="A186" s="252"/>
      <c r="B186" s="255"/>
      <c r="C186" s="260"/>
      <c r="D186" s="258"/>
      <c r="E186" s="235"/>
    </row>
    <row r="187" spans="1:5" x14ac:dyDescent="0.25">
      <c r="A187" s="252"/>
      <c r="B187" s="255"/>
      <c r="C187" s="260"/>
      <c r="D187" s="258"/>
      <c r="E187" s="235"/>
    </row>
    <row r="188" spans="1:5" x14ac:dyDescent="0.25">
      <c r="A188" s="252"/>
      <c r="B188" s="255"/>
      <c r="C188" s="260"/>
      <c r="D188" s="258"/>
      <c r="E188" s="235"/>
    </row>
    <row r="189" spans="1:5" x14ac:dyDescent="0.25">
      <c r="A189" s="252"/>
      <c r="B189" s="255"/>
      <c r="C189" s="260"/>
      <c r="D189" s="258"/>
      <c r="E189" s="235"/>
    </row>
    <row r="190" spans="1:5" x14ac:dyDescent="0.25">
      <c r="A190" s="252"/>
      <c r="B190" s="255"/>
      <c r="C190" s="260"/>
      <c r="D190" s="258"/>
      <c r="E190" s="235"/>
    </row>
    <row r="191" spans="1:5" x14ac:dyDescent="0.25">
      <c r="A191" s="252"/>
      <c r="B191" s="255"/>
      <c r="C191" s="260"/>
      <c r="D191" s="258"/>
      <c r="E191" s="235"/>
    </row>
    <row r="192" spans="1:5" x14ac:dyDescent="0.25">
      <c r="A192" s="252"/>
      <c r="B192" s="255"/>
      <c r="C192" s="260"/>
      <c r="D192" s="258"/>
      <c r="E192" s="235"/>
    </row>
    <row r="193" spans="1:5" x14ac:dyDescent="0.25">
      <c r="A193" s="252"/>
      <c r="B193" s="255"/>
      <c r="C193" s="260"/>
      <c r="D193" s="258"/>
      <c r="E193" s="235"/>
    </row>
    <row r="194" spans="1:5" x14ac:dyDescent="0.25">
      <c r="A194" s="252"/>
      <c r="B194" s="255"/>
      <c r="C194" s="260"/>
      <c r="D194" s="258"/>
      <c r="E194" s="235"/>
    </row>
    <row r="195" spans="1:5" x14ac:dyDescent="0.25">
      <c r="A195" s="252"/>
      <c r="B195" s="255"/>
      <c r="C195" s="260"/>
      <c r="D195" s="258"/>
      <c r="E195" s="235"/>
    </row>
    <row r="196" spans="1:5" x14ac:dyDescent="0.25">
      <c r="A196" s="252"/>
      <c r="B196" s="255"/>
      <c r="C196" s="260"/>
      <c r="D196" s="258"/>
      <c r="E196" s="235"/>
    </row>
    <row r="197" spans="1:5" x14ac:dyDescent="0.25">
      <c r="A197" s="252"/>
      <c r="B197" s="255"/>
      <c r="C197" s="260"/>
      <c r="D197" s="258"/>
      <c r="E197" s="235"/>
    </row>
    <row r="198" spans="1:5" x14ac:dyDescent="0.25">
      <c r="A198" s="252"/>
      <c r="B198" s="255"/>
      <c r="C198" s="260"/>
      <c r="D198" s="258"/>
      <c r="E198" s="235"/>
    </row>
    <row r="199" spans="1:5" x14ac:dyDescent="0.25">
      <c r="A199" s="252"/>
      <c r="B199" s="255"/>
      <c r="C199" s="260"/>
      <c r="D199" s="258"/>
      <c r="E199" s="235"/>
    </row>
    <row r="200" spans="1:5" x14ac:dyDescent="0.25">
      <c r="A200" s="252"/>
      <c r="B200" s="255"/>
      <c r="C200" s="260"/>
      <c r="D200" s="258"/>
      <c r="E200" s="235"/>
    </row>
    <row r="201" spans="1:5" x14ac:dyDescent="0.25">
      <c r="A201" s="252"/>
      <c r="B201" s="255"/>
      <c r="C201" s="260"/>
      <c r="D201" s="258"/>
      <c r="E201" s="235"/>
    </row>
    <row r="202" spans="1:5" x14ac:dyDescent="0.25">
      <c r="A202" s="252"/>
      <c r="B202" s="255"/>
      <c r="C202" s="260"/>
      <c r="D202" s="258"/>
      <c r="E202" s="235"/>
    </row>
    <row r="203" spans="1:5" ht="15.75" thickBot="1" x14ac:dyDescent="0.3">
      <c r="A203" s="253"/>
      <c r="B203" s="256"/>
      <c r="C203" s="261"/>
      <c r="D203" s="259"/>
      <c r="E203" s="236"/>
    </row>
    <row r="204" spans="1:5" x14ac:dyDescent="0.25">
      <c r="A204" s="251">
        <v>11</v>
      </c>
      <c r="B204" s="254" t="s">
        <v>46</v>
      </c>
      <c r="C204" s="257" t="s">
        <v>42</v>
      </c>
      <c r="D204" s="257">
        <f>250*0.9</f>
        <v>225</v>
      </c>
      <c r="E204" s="234">
        <v>193.99975464613223</v>
      </c>
    </row>
    <row r="205" spans="1:5" x14ac:dyDescent="0.25">
      <c r="A205" s="252"/>
      <c r="B205" s="255"/>
      <c r="C205" s="260"/>
      <c r="D205" s="258"/>
      <c r="E205" s="235"/>
    </row>
    <row r="206" spans="1:5" x14ac:dyDescent="0.25">
      <c r="A206" s="252"/>
      <c r="B206" s="255"/>
      <c r="C206" s="260"/>
      <c r="D206" s="258"/>
      <c r="E206" s="235"/>
    </row>
    <row r="207" spans="1:5" x14ac:dyDescent="0.25">
      <c r="A207" s="252"/>
      <c r="B207" s="255"/>
      <c r="C207" s="260"/>
      <c r="D207" s="258"/>
      <c r="E207" s="235"/>
    </row>
    <row r="208" spans="1:5" x14ac:dyDescent="0.25">
      <c r="A208" s="252"/>
      <c r="B208" s="255"/>
      <c r="C208" s="260"/>
      <c r="D208" s="258"/>
      <c r="E208" s="235"/>
    </row>
    <row r="209" spans="1:5" x14ac:dyDescent="0.25">
      <c r="A209" s="252"/>
      <c r="B209" s="255"/>
      <c r="C209" s="260"/>
      <c r="D209" s="258"/>
      <c r="E209" s="235"/>
    </row>
    <row r="210" spans="1:5" x14ac:dyDescent="0.25">
      <c r="A210" s="252"/>
      <c r="B210" s="255"/>
      <c r="C210" s="260"/>
      <c r="D210" s="258"/>
      <c r="E210" s="235"/>
    </row>
    <row r="211" spans="1:5" x14ac:dyDescent="0.25">
      <c r="A211" s="252"/>
      <c r="B211" s="255"/>
      <c r="C211" s="260"/>
      <c r="D211" s="258"/>
      <c r="E211" s="235"/>
    </row>
    <row r="212" spans="1:5" x14ac:dyDescent="0.25">
      <c r="A212" s="252"/>
      <c r="B212" s="255"/>
      <c r="C212" s="260"/>
      <c r="D212" s="258"/>
      <c r="E212" s="235"/>
    </row>
    <row r="213" spans="1:5" x14ac:dyDescent="0.25">
      <c r="A213" s="252"/>
      <c r="B213" s="255"/>
      <c r="C213" s="260"/>
      <c r="D213" s="258"/>
      <c r="E213" s="235"/>
    </row>
    <row r="214" spans="1:5" x14ac:dyDescent="0.25">
      <c r="A214" s="252"/>
      <c r="B214" s="255"/>
      <c r="C214" s="260"/>
      <c r="D214" s="258"/>
      <c r="E214" s="235"/>
    </row>
    <row r="215" spans="1:5" x14ac:dyDescent="0.25">
      <c r="A215" s="252"/>
      <c r="B215" s="255"/>
      <c r="C215" s="260"/>
      <c r="D215" s="258"/>
      <c r="E215" s="235"/>
    </row>
    <row r="216" spans="1:5" x14ac:dyDescent="0.25">
      <c r="A216" s="252"/>
      <c r="B216" s="255"/>
      <c r="C216" s="260"/>
      <c r="D216" s="258"/>
      <c r="E216" s="235"/>
    </row>
    <row r="217" spans="1:5" x14ac:dyDescent="0.25">
      <c r="A217" s="252"/>
      <c r="B217" s="255"/>
      <c r="C217" s="260"/>
      <c r="D217" s="258"/>
      <c r="E217" s="235"/>
    </row>
    <row r="218" spans="1:5" x14ac:dyDescent="0.25">
      <c r="A218" s="252"/>
      <c r="B218" s="255"/>
      <c r="C218" s="260"/>
      <c r="D218" s="258"/>
      <c r="E218" s="235"/>
    </row>
    <row r="219" spans="1:5" x14ac:dyDescent="0.25">
      <c r="A219" s="252"/>
      <c r="B219" s="255"/>
      <c r="C219" s="260"/>
      <c r="D219" s="258"/>
      <c r="E219" s="235"/>
    </row>
    <row r="220" spans="1:5" x14ac:dyDescent="0.25">
      <c r="A220" s="252"/>
      <c r="B220" s="255"/>
      <c r="C220" s="260"/>
      <c r="D220" s="258"/>
      <c r="E220" s="235"/>
    </row>
    <row r="221" spans="1:5" x14ac:dyDescent="0.25">
      <c r="A221" s="252"/>
      <c r="B221" s="255"/>
      <c r="C221" s="260"/>
      <c r="D221" s="258"/>
      <c r="E221" s="235"/>
    </row>
    <row r="222" spans="1:5" x14ac:dyDescent="0.25">
      <c r="A222" s="252"/>
      <c r="B222" s="255"/>
      <c r="C222" s="260"/>
      <c r="D222" s="258"/>
      <c r="E222" s="235"/>
    </row>
    <row r="223" spans="1:5" ht="15.75" thickBot="1" x14ac:dyDescent="0.3">
      <c r="A223" s="253"/>
      <c r="B223" s="256"/>
      <c r="C223" s="261"/>
      <c r="D223" s="259"/>
      <c r="E223" s="236"/>
    </row>
    <row r="224" spans="1:5" x14ac:dyDescent="0.25">
      <c r="A224" s="251">
        <v>12</v>
      </c>
      <c r="B224" s="254" t="s">
        <v>47</v>
      </c>
      <c r="C224" s="257" t="s">
        <v>42</v>
      </c>
      <c r="D224" s="257">
        <f>250*0.9</f>
        <v>225</v>
      </c>
      <c r="E224" s="234">
        <v>146.11721007089062</v>
      </c>
    </row>
    <row r="225" spans="1:5" x14ac:dyDescent="0.25">
      <c r="A225" s="252"/>
      <c r="B225" s="255"/>
      <c r="C225" s="260"/>
      <c r="D225" s="258"/>
      <c r="E225" s="235"/>
    </row>
    <row r="226" spans="1:5" x14ac:dyDescent="0.25">
      <c r="A226" s="252"/>
      <c r="B226" s="255"/>
      <c r="C226" s="260"/>
      <c r="D226" s="258"/>
      <c r="E226" s="235"/>
    </row>
    <row r="227" spans="1:5" x14ac:dyDescent="0.25">
      <c r="A227" s="252"/>
      <c r="B227" s="255"/>
      <c r="C227" s="260"/>
      <c r="D227" s="258"/>
      <c r="E227" s="235"/>
    </row>
    <row r="228" spans="1:5" x14ac:dyDescent="0.25">
      <c r="A228" s="252"/>
      <c r="B228" s="255"/>
      <c r="C228" s="260"/>
      <c r="D228" s="258"/>
      <c r="E228" s="235"/>
    </row>
    <row r="229" spans="1:5" x14ac:dyDescent="0.25">
      <c r="A229" s="252"/>
      <c r="B229" s="255"/>
      <c r="C229" s="260"/>
      <c r="D229" s="258"/>
      <c r="E229" s="235"/>
    </row>
    <row r="230" spans="1:5" x14ac:dyDescent="0.25">
      <c r="A230" s="252"/>
      <c r="B230" s="255"/>
      <c r="C230" s="260"/>
      <c r="D230" s="258"/>
      <c r="E230" s="235"/>
    </row>
    <row r="231" spans="1:5" x14ac:dyDescent="0.25">
      <c r="A231" s="252"/>
      <c r="B231" s="255"/>
      <c r="C231" s="260"/>
      <c r="D231" s="258"/>
      <c r="E231" s="235"/>
    </row>
    <row r="232" spans="1:5" x14ac:dyDescent="0.25">
      <c r="A232" s="252"/>
      <c r="B232" s="255"/>
      <c r="C232" s="260"/>
      <c r="D232" s="258"/>
      <c r="E232" s="235"/>
    </row>
    <row r="233" spans="1:5" x14ac:dyDescent="0.25">
      <c r="A233" s="252"/>
      <c r="B233" s="255"/>
      <c r="C233" s="260"/>
      <c r="D233" s="258"/>
      <c r="E233" s="235"/>
    </row>
    <row r="234" spans="1:5" x14ac:dyDescent="0.25">
      <c r="A234" s="252"/>
      <c r="B234" s="255"/>
      <c r="C234" s="260"/>
      <c r="D234" s="258"/>
      <c r="E234" s="235"/>
    </row>
    <row r="235" spans="1:5" x14ac:dyDescent="0.25">
      <c r="A235" s="252"/>
      <c r="B235" s="255"/>
      <c r="C235" s="260"/>
      <c r="D235" s="258"/>
      <c r="E235" s="235"/>
    </row>
    <row r="236" spans="1:5" x14ac:dyDescent="0.25">
      <c r="A236" s="252"/>
      <c r="B236" s="255"/>
      <c r="C236" s="260"/>
      <c r="D236" s="258"/>
      <c r="E236" s="235"/>
    </row>
    <row r="237" spans="1:5" x14ac:dyDescent="0.25">
      <c r="A237" s="252"/>
      <c r="B237" s="255"/>
      <c r="C237" s="260"/>
      <c r="D237" s="258"/>
      <c r="E237" s="235"/>
    </row>
    <row r="238" spans="1:5" x14ac:dyDescent="0.25">
      <c r="A238" s="252"/>
      <c r="B238" s="255"/>
      <c r="C238" s="260"/>
      <c r="D238" s="258"/>
      <c r="E238" s="235"/>
    </row>
    <row r="239" spans="1:5" x14ac:dyDescent="0.25">
      <c r="A239" s="252"/>
      <c r="B239" s="255"/>
      <c r="C239" s="260"/>
      <c r="D239" s="258"/>
      <c r="E239" s="235"/>
    </row>
    <row r="240" spans="1:5" x14ac:dyDescent="0.25">
      <c r="A240" s="252"/>
      <c r="B240" s="255"/>
      <c r="C240" s="260"/>
      <c r="D240" s="258"/>
      <c r="E240" s="235"/>
    </row>
    <row r="241" spans="1:5" x14ac:dyDescent="0.25">
      <c r="A241" s="252"/>
      <c r="B241" s="255"/>
      <c r="C241" s="260"/>
      <c r="D241" s="258"/>
      <c r="E241" s="235"/>
    </row>
    <row r="242" spans="1:5" x14ac:dyDescent="0.25">
      <c r="A242" s="252"/>
      <c r="B242" s="255"/>
      <c r="C242" s="260"/>
      <c r="D242" s="258"/>
      <c r="E242" s="235"/>
    </row>
    <row r="243" spans="1:5" ht="15.75" thickBot="1" x14ac:dyDescent="0.3">
      <c r="A243" s="253"/>
      <c r="B243" s="256"/>
      <c r="C243" s="261"/>
      <c r="D243" s="259"/>
      <c r="E243" s="236"/>
    </row>
    <row r="244" spans="1:5" x14ac:dyDescent="0.25">
      <c r="A244" s="251">
        <v>13</v>
      </c>
      <c r="B244" s="254" t="s">
        <v>85</v>
      </c>
      <c r="C244" s="257" t="s">
        <v>37</v>
      </c>
      <c r="D244" s="257">
        <f>160*0.9</f>
        <v>144</v>
      </c>
      <c r="E244" s="234">
        <v>78.682285585608554</v>
      </c>
    </row>
    <row r="245" spans="1:5" x14ac:dyDescent="0.25">
      <c r="A245" s="252"/>
      <c r="B245" s="255"/>
      <c r="C245" s="260"/>
      <c r="D245" s="258"/>
      <c r="E245" s="235"/>
    </row>
    <row r="246" spans="1:5" x14ac:dyDescent="0.25">
      <c r="A246" s="252"/>
      <c r="B246" s="255"/>
      <c r="C246" s="260"/>
      <c r="D246" s="258"/>
      <c r="E246" s="235"/>
    </row>
    <row r="247" spans="1:5" x14ac:dyDescent="0.25">
      <c r="A247" s="252"/>
      <c r="B247" s="255"/>
      <c r="C247" s="260"/>
      <c r="D247" s="258"/>
      <c r="E247" s="235"/>
    </row>
    <row r="248" spans="1:5" x14ac:dyDescent="0.25">
      <c r="A248" s="252"/>
      <c r="B248" s="255"/>
      <c r="C248" s="260"/>
      <c r="D248" s="258"/>
      <c r="E248" s="235"/>
    </row>
    <row r="249" spans="1:5" x14ac:dyDescent="0.25">
      <c r="A249" s="252"/>
      <c r="B249" s="255"/>
      <c r="C249" s="260"/>
      <c r="D249" s="258"/>
      <c r="E249" s="235"/>
    </row>
    <row r="250" spans="1:5" x14ac:dyDescent="0.25">
      <c r="A250" s="252"/>
      <c r="B250" s="255"/>
      <c r="C250" s="260"/>
      <c r="D250" s="258"/>
      <c r="E250" s="235"/>
    </row>
    <row r="251" spans="1:5" x14ac:dyDescent="0.25">
      <c r="A251" s="252"/>
      <c r="B251" s="255"/>
      <c r="C251" s="260"/>
      <c r="D251" s="258"/>
      <c r="E251" s="235"/>
    </row>
    <row r="252" spans="1:5" x14ac:dyDescent="0.25">
      <c r="A252" s="252"/>
      <c r="B252" s="255"/>
      <c r="C252" s="260"/>
      <c r="D252" s="258"/>
      <c r="E252" s="235"/>
    </row>
    <row r="253" spans="1:5" x14ac:dyDescent="0.25">
      <c r="A253" s="252"/>
      <c r="B253" s="255"/>
      <c r="C253" s="260"/>
      <c r="D253" s="258"/>
      <c r="E253" s="235"/>
    </row>
    <row r="254" spans="1:5" x14ac:dyDescent="0.25">
      <c r="A254" s="252"/>
      <c r="B254" s="255"/>
      <c r="C254" s="260"/>
      <c r="D254" s="258"/>
      <c r="E254" s="235"/>
    </row>
    <row r="255" spans="1:5" x14ac:dyDescent="0.25">
      <c r="A255" s="252"/>
      <c r="B255" s="255"/>
      <c r="C255" s="260"/>
      <c r="D255" s="258"/>
      <c r="E255" s="235"/>
    </row>
    <row r="256" spans="1:5" x14ac:dyDescent="0.25">
      <c r="A256" s="252"/>
      <c r="B256" s="255"/>
      <c r="C256" s="260"/>
      <c r="D256" s="258"/>
      <c r="E256" s="235"/>
    </row>
    <row r="257" spans="1:5" x14ac:dyDescent="0.25">
      <c r="A257" s="252"/>
      <c r="B257" s="255"/>
      <c r="C257" s="260"/>
      <c r="D257" s="258"/>
      <c r="E257" s="235"/>
    </row>
    <row r="258" spans="1:5" x14ac:dyDescent="0.25">
      <c r="A258" s="252"/>
      <c r="B258" s="255"/>
      <c r="C258" s="260"/>
      <c r="D258" s="258"/>
      <c r="E258" s="235"/>
    </row>
    <row r="259" spans="1:5" x14ac:dyDescent="0.25">
      <c r="A259" s="252"/>
      <c r="B259" s="255"/>
      <c r="C259" s="260"/>
      <c r="D259" s="258"/>
      <c r="E259" s="235"/>
    </row>
    <row r="260" spans="1:5" x14ac:dyDescent="0.25">
      <c r="A260" s="252"/>
      <c r="B260" s="255"/>
      <c r="C260" s="260"/>
      <c r="D260" s="258"/>
      <c r="E260" s="235"/>
    </row>
    <row r="261" spans="1:5" x14ac:dyDescent="0.25">
      <c r="A261" s="252"/>
      <c r="B261" s="255"/>
      <c r="C261" s="260"/>
      <c r="D261" s="258"/>
      <c r="E261" s="235"/>
    </row>
    <row r="262" spans="1:5" x14ac:dyDescent="0.25">
      <c r="A262" s="252"/>
      <c r="B262" s="255"/>
      <c r="C262" s="260"/>
      <c r="D262" s="258"/>
      <c r="E262" s="235"/>
    </row>
    <row r="263" spans="1:5" ht="15.75" thickBot="1" x14ac:dyDescent="0.3">
      <c r="A263" s="253"/>
      <c r="B263" s="256"/>
      <c r="C263" s="261"/>
      <c r="D263" s="259"/>
      <c r="E263" s="236"/>
    </row>
    <row r="264" spans="1:5" x14ac:dyDescent="0.25">
      <c r="A264" s="251">
        <v>14</v>
      </c>
      <c r="B264" s="254" t="s">
        <v>49</v>
      </c>
      <c r="C264" s="257" t="s">
        <v>37</v>
      </c>
      <c r="D264" s="257">
        <f>160*0.9</f>
        <v>144</v>
      </c>
      <c r="E264" s="234">
        <v>119.14056757928694</v>
      </c>
    </row>
    <row r="265" spans="1:5" x14ac:dyDescent="0.25">
      <c r="A265" s="252"/>
      <c r="B265" s="255"/>
      <c r="C265" s="260"/>
      <c r="D265" s="258"/>
      <c r="E265" s="235"/>
    </row>
    <row r="266" spans="1:5" x14ac:dyDescent="0.25">
      <c r="A266" s="252"/>
      <c r="B266" s="255"/>
      <c r="C266" s="260"/>
      <c r="D266" s="258"/>
      <c r="E266" s="235"/>
    </row>
    <row r="267" spans="1:5" x14ac:dyDescent="0.25">
      <c r="A267" s="252"/>
      <c r="B267" s="255"/>
      <c r="C267" s="260"/>
      <c r="D267" s="258"/>
      <c r="E267" s="235"/>
    </row>
    <row r="268" spans="1:5" x14ac:dyDescent="0.25">
      <c r="A268" s="252"/>
      <c r="B268" s="255"/>
      <c r="C268" s="260"/>
      <c r="D268" s="258"/>
      <c r="E268" s="235"/>
    </row>
    <row r="269" spans="1:5" x14ac:dyDescent="0.25">
      <c r="A269" s="252"/>
      <c r="B269" s="255"/>
      <c r="C269" s="260"/>
      <c r="D269" s="258"/>
      <c r="E269" s="235"/>
    </row>
    <row r="270" spans="1:5" x14ac:dyDescent="0.25">
      <c r="A270" s="252"/>
      <c r="B270" s="255"/>
      <c r="C270" s="260"/>
      <c r="D270" s="258"/>
      <c r="E270" s="235"/>
    </row>
    <row r="271" spans="1:5" x14ac:dyDescent="0.25">
      <c r="A271" s="252"/>
      <c r="B271" s="255"/>
      <c r="C271" s="260"/>
      <c r="D271" s="258"/>
      <c r="E271" s="235"/>
    </row>
    <row r="272" spans="1:5" x14ac:dyDescent="0.25">
      <c r="A272" s="252"/>
      <c r="B272" s="255"/>
      <c r="C272" s="260"/>
      <c r="D272" s="258"/>
      <c r="E272" s="235"/>
    </row>
    <row r="273" spans="1:5" x14ac:dyDescent="0.25">
      <c r="A273" s="252"/>
      <c r="B273" s="255"/>
      <c r="C273" s="260"/>
      <c r="D273" s="258"/>
      <c r="E273" s="235"/>
    </row>
    <row r="274" spans="1:5" x14ac:dyDescent="0.25">
      <c r="A274" s="252"/>
      <c r="B274" s="255"/>
      <c r="C274" s="260"/>
      <c r="D274" s="258"/>
      <c r="E274" s="235"/>
    </row>
    <row r="275" spans="1:5" x14ac:dyDescent="0.25">
      <c r="A275" s="252"/>
      <c r="B275" s="255"/>
      <c r="C275" s="260"/>
      <c r="D275" s="258"/>
      <c r="E275" s="235"/>
    </row>
    <row r="276" spans="1:5" x14ac:dyDescent="0.25">
      <c r="A276" s="252"/>
      <c r="B276" s="255"/>
      <c r="C276" s="260"/>
      <c r="D276" s="258"/>
      <c r="E276" s="235"/>
    </row>
    <row r="277" spans="1:5" x14ac:dyDescent="0.25">
      <c r="A277" s="252"/>
      <c r="B277" s="255"/>
      <c r="C277" s="260"/>
      <c r="D277" s="258"/>
      <c r="E277" s="235"/>
    </row>
    <row r="278" spans="1:5" x14ac:dyDescent="0.25">
      <c r="A278" s="252"/>
      <c r="B278" s="255"/>
      <c r="C278" s="260"/>
      <c r="D278" s="258"/>
      <c r="E278" s="235"/>
    </row>
    <row r="279" spans="1:5" x14ac:dyDescent="0.25">
      <c r="A279" s="252"/>
      <c r="B279" s="255"/>
      <c r="C279" s="260"/>
      <c r="D279" s="258"/>
      <c r="E279" s="235"/>
    </row>
    <row r="280" spans="1:5" x14ac:dyDescent="0.25">
      <c r="A280" s="252"/>
      <c r="B280" s="255"/>
      <c r="C280" s="260"/>
      <c r="D280" s="258"/>
      <c r="E280" s="235"/>
    </row>
    <row r="281" spans="1:5" x14ac:dyDescent="0.25">
      <c r="A281" s="252"/>
      <c r="B281" s="255"/>
      <c r="C281" s="260"/>
      <c r="D281" s="258"/>
      <c r="E281" s="235"/>
    </row>
    <row r="282" spans="1:5" x14ac:dyDescent="0.25">
      <c r="A282" s="252"/>
      <c r="B282" s="255"/>
      <c r="C282" s="260"/>
      <c r="D282" s="258"/>
      <c r="E282" s="235"/>
    </row>
    <row r="283" spans="1:5" ht="15.75" thickBot="1" x14ac:dyDescent="0.3">
      <c r="A283" s="253"/>
      <c r="B283" s="256"/>
      <c r="C283" s="261"/>
      <c r="D283" s="259"/>
      <c r="E283" s="236"/>
    </row>
    <row r="284" spans="1:5" x14ac:dyDescent="0.25">
      <c r="A284" s="251">
        <v>15</v>
      </c>
      <c r="B284" s="254" t="s">
        <v>106</v>
      </c>
      <c r="C284" s="257" t="s">
        <v>42</v>
      </c>
      <c r="D284" s="257">
        <f>250*0.9</f>
        <v>225</v>
      </c>
      <c r="E284" s="234">
        <v>182.17227250156739</v>
      </c>
    </row>
    <row r="285" spans="1:5" x14ac:dyDescent="0.25">
      <c r="A285" s="252"/>
      <c r="B285" s="255"/>
      <c r="C285" s="260"/>
      <c r="D285" s="258"/>
      <c r="E285" s="235"/>
    </row>
    <row r="286" spans="1:5" x14ac:dyDescent="0.25">
      <c r="A286" s="252"/>
      <c r="B286" s="255"/>
      <c r="C286" s="260"/>
      <c r="D286" s="258"/>
      <c r="E286" s="235"/>
    </row>
    <row r="287" spans="1:5" x14ac:dyDescent="0.25">
      <c r="A287" s="252"/>
      <c r="B287" s="255"/>
      <c r="C287" s="260"/>
      <c r="D287" s="258"/>
      <c r="E287" s="235"/>
    </row>
    <row r="288" spans="1:5" x14ac:dyDescent="0.25">
      <c r="A288" s="252"/>
      <c r="B288" s="255"/>
      <c r="C288" s="260"/>
      <c r="D288" s="258"/>
      <c r="E288" s="235"/>
    </row>
    <row r="289" spans="1:5" x14ac:dyDescent="0.25">
      <c r="A289" s="252"/>
      <c r="B289" s="255"/>
      <c r="C289" s="260"/>
      <c r="D289" s="258"/>
      <c r="E289" s="235"/>
    </row>
    <row r="290" spans="1:5" x14ac:dyDescent="0.25">
      <c r="A290" s="252"/>
      <c r="B290" s="255"/>
      <c r="C290" s="260"/>
      <c r="D290" s="258"/>
      <c r="E290" s="235"/>
    </row>
    <row r="291" spans="1:5" x14ac:dyDescent="0.25">
      <c r="A291" s="252"/>
      <c r="B291" s="255"/>
      <c r="C291" s="260"/>
      <c r="D291" s="258"/>
      <c r="E291" s="235"/>
    </row>
    <row r="292" spans="1:5" x14ac:dyDescent="0.25">
      <c r="A292" s="252"/>
      <c r="B292" s="255"/>
      <c r="C292" s="260"/>
      <c r="D292" s="258"/>
      <c r="E292" s="235"/>
    </row>
    <row r="293" spans="1:5" x14ac:dyDescent="0.25">
      <c r="A293" s="252"/>
      <c r="B293" s="255"/>
      <c r="C293" s="260"/>
      <c r="D293" s="258"/>
      <c r="E293" s="235"/>
    </row>
    <row r="294" spans="1:5" x14ac:dyDescent="0.25">
      <c r="A294" s="252"/>
      <c r="B294" s="255"/>
      <c r="C294" s="260"/>
      <c r="D294" s="258"/>
      <c r="E294" s="235"/>
    </row>
    <row r="295" spans="1:5" x14ac:dyDescent="0.25">
      <c r="A295" s="252"/>
      <c r="B295" s="255"/>
      <c r="C295" s="260"/>
      <c r="D295" s="258"/>
      <c r="E295" s="235"/>
    </row>
    <row r="296" spans="1:5" x14ac:dyDescent="0.25">
      <c r="A296" s="252"/>
      <c r="B296" s="255"/>
      <c r="C296" s="260"/>
      <c r="D296" s="258"/>
      <c r="E296" s="235"/>
    </row>
    <row r="297" spans="1:5" x14ac:dyDescent="0.25">
      <c r="A297" s="252"/>
      <c r="B297" s="255"/>
      <c r="C297" s="260"/>
      <c r="D297" s="258"/>
      <c r="E297" s="235"/>
    </row>
    <row r="298" spans="1:5" x14ac:dyDescent="0.25">
      <c r="A298" s="252"/>
      <c r="B298" s="255"/>
      <c r="C298" s="260"/>
      <c r="D298" s="258"/>
      <c r="E298" s="235"/>
    </row>
    <row r="299" spans="1:5" x14ac:dyDescent="0.25">
      <c r="A299" s="252"/>
      <c r="B299" s="255"/>
      <c r="C299" s="260"/>
      <c r="D299" s="258"/>
      <c r="E299" s="235"/>
    </row>
    <row r="300" spans="1:5" x14ac:dyDescent="0.25">
      <c r="A300" s="252"/>
      <c r="B300" s="255"/>
      <c r="C300" s="260"/>
      <c r="D300" s="258"/>
      <c r="E300" s="235"/>
    </row>
    <row r="301" spans="1:5" x14ac:dyDescent="0.25">
      <c r="A301" s="252"/>
      <c r="B301" s="255"/>
      <c r="C301" s="260"/>
      <c r="D301" s="258"/>
      <c r="E301" s="235"/>
    </row>
    <row r="302" spans="1:5" x14ac:dyDescent="0.25">
      <c r="A302" s="252"/>
      <c r="B302" s="255"/>
      <c r="C302" s="260"/>
      <c r="D302" s="258"/>
      <c r="E302" s="235"/>
    </row>
    <row r="303" spans="1:5" ht="15.75" thickBot="1" x14ac:dyDescent="0.3">
      <c r="A303" s="253"/>
      <c r="B303" s="256"/>
      <c r="C303" s="261"/>
      <c r="D303" s="259"/>
      <c r="E303" s="236"/>
    </row>
    <row r="304" spans="1:5" x14ac:dyDescent="0.25">
      <c r="A304" s="265">
        <v>16</v>
      </c>
      <c r="B304" s="257" t="s">
        <v>107</v>
      </c>
      <c r="C304" s="257" t="s">
        <v>30</v>
      </c>
      <c r="D304" s="257">
        <f>400*0.9</f>
        <v>360</v>
      </c>
      <c r="E304" s="262">
        <v>314.82257237601948</v>
      </c>
    </row>
    <row r="305" spans="1:5" x14ac:dyDescent="0.25">
      <c r="A305" s="266"/>
      <c r="B305" s="258"/>
      <c r="C305" s="258"/>
      <c r="D305" s="258"/>
      <c r="E305" s="263"/>
    </row>
    <row r="306" spans="1:5" x14ac:dyDescent="0.25">
      <c r="A306" s="266"/>
      <c r="B306" s="258"/>
      <c r="C306" s="258"/>
      <c r="D306" s="258"/>
      <c r="E306" s="263"/>
    </row>
    <row r="307" spans="1:5" x14ac:dyDescent="0.25">
      <c r="A307" s="266"/>
      <c r="B307" s="258"/>
      <c r="C307" s="258"/>
      <c r="D307" s="258"/>
      <c r="E307" s="263"/>
    </row>
    <row r="308" spans="1:5" x14ac:dyDescent="0.25">
      <c r="A308" s="266"/>
      <c r="B308" s="258"/>
      <c r="C308" s="258"/>
      <c r="D308" s="258"/>
      <c r="E308" s="263"/>
    </row>
    <row r="309" spans="1:5" x14ac:dyDescent="0.25">
      <c r="A309" s="266"/>
      <c r="B309" s="258"/>
      <c r="C309" s="258"/>
      <c r="D309" s="258"/>
      <c r="E309" s="263"/>
    </row>
    <row r="310" spans="1:5" x14ac:dyDescent="0.25">
      <c r="A310" s="266"/>
      <c r="B310" s="258"/>
      <c r="C310" s="258"/>
      <c r="D310" s="258"/>
      <c r="E310" s="263"/>
    </row>
    <row r="311" spans="1:5" x14ac:dyDescent="0.25">
      <c r="A311" s="266"/>
      <c r="B311" s="258"/>
      <c r="C311" s="258"/>
      <c r="D311" s="258"/>
      <c r="E311" s="263"/>
    </row>
    <row r="312" spans="1:5" x14ac:dyDescent="0.25">
      <c r="A312" s="266"/>
      <c r="B312" s="258"/>
      <c r="C312" s="258"/>
      <c r="D312" s="258"/>
      <c r="E312" s="263"/>
    </row>
    <row r="313" spans="1:5" x14ac:dyDescent="0.25">
      <c r="A313" s="266"/>
      <c r="B313" s="258"/>
      <c r="C313" s="258"/>
      <c r="D313" s="258"/>
      <c r="E313" s="263"/>
    </row>
    <row r="314" spans="1:5" x14ac:dyDescent="0.25">
      <c r="A314" s="266"/>
      <c r="B314" s="258"/>
      <c r="C314" s="258"/>
      <c r="D314" s="258"/>
      <c r="E314" s="263"/>
    </row>
    <row r="315" spans="1:5" x14ac:dyDescent="0.25">
      <c r="A315" s="266"/>
      <c r="B315" s="258"/>
      <c r="C315" s="258"/>
      <c r="D315" s="258"/>
      <c r="E315" s="263"/>
    </row>
    <row r="316" spans="1:5" x14ac:dyDescent="0.25">
      <c r="A316" s="266"/>
      <c r="B316" s="258"/>
      <c r="C316" s="258"/>
      <c r="D316" s="258"/>
      <c r="E316" s="263"/>
    </row>
    <row r="317" spans="1:5" x14ac:dyDescent="0.25">
      <c r="A317" s="266"/>
      <c r="B317" s="258"/>
      <c r="C317" s="258"/>
      <c r="D317" s="258"/>
      <c r="E317" s="263"/>
    </row>
    <row r="318" spans="1:5" x14ac:dyDescent="0.25">
      <c r="A318" s="266"/>
      <c r="B318" s="258"/>
      <c r="C318" s="258"/>
      <c r="D318" s="258"/>
      <c r="E318" s="263"/>
    </row>
    <row r="319" spans="1:5" x14ac:dyDescent="0.25">
      <c r="A319" s="266"/>
      <c r="B319" s="258"/>
      <c r="C319" s="258"/>
      <c r="D319" s="258"/>
      <c r="E319" s="263"/>
    </row>
    <row r="320" spans="1:5" x14ac:dyDescent="0.25">
      <c r="A320" s="266"/>
      <c r="B320" s="258"/>
      <c r="C320" s="258"/>
      <c r="D320" s="258"/>
      <c r="E320" s="263"/>
    </row>
    <row r="321" spans="1:5" x14ac:dyDescent="0.25">
      <c r="A321" s="266"/>
      <c r="B321" s="258"/>
      <c r="C321" s="258"/>
      <c r="D321" s="258"/>
      <c r="E321" s="263"/>
    </row>
    <row r="322" spans="1:5" x14ac:dyDescent="0.25">
      <c r="A322" s="266"/>
      <c r="B322" s="258"/>
      <c r="C322" s="258"/>
      <c r="D322" s="258"/>
      <c r="E322" s="263"/>
    </row>
    <row r="323" spans="1:5" ht="15.75" thickBot="1" x14ac:dyDescent="0.3">
      <c r="A323" s="267"/>
      <c r="B323" s="259"/>
      <c r="C323" s="259"/>
      <c r="D323" s="259"/>
      <c r="E323" s="264"/>
    </row>
    <row r="324" spans="1:5" x14ac:dyDescent="0.25">
      <c r="A324" s="251">
        <v>17</v>
      </c>
      <c r="B324" s="254" t="s">
        <v>108</v>
      </c>
      <c r="C324" s="257" t="s">
        <v>30</v>
      </c>
      <c r="D324" s="257">
        <f>400*0.9</f>
        <v>360</v>
      </c>
      <c r="E324" s="234">
        <v>302.22502044240952</v>
      </c>
    </row>
    <row r="325" spans="1:5" x14ac:dyDescent="0.25">
      <c r="A325" s="252"/>
      <c r="B325" s="255"/>
      <c r="C325" s="260"/>
      <c r="D325" s="258"/>
      <c r="E325" s="235"/>
    </row>
    <row r="326" spans="1:5" x14ac:dyDescent="0.25">
      <c r="A326" s="252"/>
      <c r="B326" s="255"/>
      <c r="C326" s="260"/>
      <c r="D326" s="258"/>
      <c r="E326" s="235"/>
    </row>
    <row r="327" spans="1:5" x14ac:dyDescent="0.25">
      <c r="A327" s="252"/>
      <c r="B327" s="255"/>
      <c r="C327" s="260"/>
      <c r="D327" s="258"/>
      <c r="E327" s="235"/>
    </row>
    <row r="328" spans="1:5" x14ac:dyDescent="0.25">
      <c r="A328" s="252"/>
      <c r="B328" s="255"/>
      <c r="C328" s="260"/>
      <c r="D328" s="258"/>
      <c r="E328" s="235"/>
    </row>
    <row r="329" spans="1:5" x14ac:dyDescent="0.25">
      <c r="A329" s="252"/>
      <c r="B329" s="255"/>
      <c r="C329" s="260"/>
      <c r="D329" s="258"/>
      <c r="E329" s="235"/>
    </row>
    <row r="330" spans="1:5" x14ac:dyDescent="0.25">
      <c r="A330" s="252"/>
      <c r="B330" s="255"/>
      <c r="C330" s="260"/>
      <c r="D330" s="258"/>
      <c r="E330" s="235"/>
    </row>
    <row r="331" spans="1:5" x14ac:dyDescent="0.25">
      <c r="A331" s="252"/>
      <c r="B331" s="255"/>
      <c r="C331" s="260"/>
      <c r="D331" s="258"/>
      <c r="E331" s="235"/>
    </row>
    <row r="332" spans="1:5" x14ac:dyDescent="0.25">
      <c r="A332" s="252"/>
      <c r="B332" s="255"/>
      <c r="C332" s="260"/>
      <c r="D332" s="258"/>
      <c r="E332" s="235"/>
    </row>
    <row r="333" spans="1:5" x14ac:dyDescent="0.25">
      <c r="A333" s="252"/>
      <c r="B333" s="255"/>
      <c r="C333" s="260"/>
      <c r="D333" s="258"/>
      <c r="E333" s="235"/>
    </row>
    <row r="334" spans="1:5" x14ac:dyDescent="0.25">
      <c r="A334" s="252"/>
      <c r="B334" s="255"/>
      <c r="C334" s="260"/>
      <c r="D334" s="258"/>
      <c r="E334" s="235"/>
    </row>
    <row r="335" spans="1:5" x14ac:dyDescent="0.25">
      <c r="A335" s="252"/>
      <c r="B335" s="255"/>
      <c r="C335" s="260"/>
      <c r="D335" s="258"/>
      <c r="E335" s="235"/>
    </row>
    <row r="336" spans="1:5" x14ac:dyDescent="0.25">
      <c r="A336" s="252"/>
      <c r="B336" s="255"/>
      <c r="C336" s="260"/>
      <c r="D336" s="258"/>
      <c r="E336" s="235"/>
    </row>
    <row r="337" spans="1:5" x14ac:dyDescent="0.25">
      <c r="A337" s="252"/>
      <c r="B337" s="255"/>
      <c r="C337" s="260"/>
      <c r="D337" s="258"/>
      <c r="E337" s="235"/>
    </row>
    <row r="338" spans="1:5" x14ac:dyDescent="0.25">
      <c r="A338" s="252"/>
      <c r="B338" s="255"/>
      <c r="C338" s="260"/>
      <c r="D338" s="258"/>
      <c r="E338" s="235"/>
    </row>
    <row r="339" spans="1:5" x14ac:dyDescent="0.25">
      <c r="A339" s="252"/>
      <c r="B339" s="255"/>
      <c r="C339" s="260"/>
      <c r="D339" s="258"/>
      <c r="E339" s="235"/>
    </row>
    <row r="340" spans="1:5" x14ac:dyDescent="0.25">
      <c r="A340" s="252"/>
      <c r="B340" s="255"/>
      <c r="C340" s="260"/>
      <c r="D340" s="258"/>
      <c r="E340" s="235"/>
    </row>
    <row r="341" spans="1:5" x14ac:dyDescent="0.25">
      <c r="A341" s="252"/>
      <c r="B341" s="255"/>
      <c r="C341" s="260"/>
      <c r="D341" s="258"/>
      <c r="E341" s="235"/>
    </row>
    <row r="342" spans="1:5" x14ac:dyDescent="0.25">
      <c r="A342" s="252"/>
      <c r="B342" s="255"/>
      <c r="C342" s="260"/>
      <c r="D342" s="258"/>
      <c r="E342" s="235"/>
    </row>
    <row r="343" spans="1:5" ht="15.75" thickBot="1" x14ac:dyDescent="0.3">
      <c r="A343" s="253"/>
      <c r="B343" s="256"/>
      <c r="C343" s="261"/>
      <c r="D343" s="259"/>
      <c r="E343" s="236"/>
    </row>
    <row r="344" spans="1:5" x14ac:dyDescent="0.25">
      <c r="A344" s="251">
        <v>18</v>
      </c>
      <c r="B344" s="254" t="s">
        <v>109</v>
      </c>
      <c r="C344" s="257" t="s">
        <v>30</v>
      </c>
      <c r="D344" s="257">
        <f>400*0.9</f>
        <v>360</v>
      </c>
      <c r="E344" s="234">
        <v>295.25490158259083</v>
      </c>
    </row>
    <row r="345" spans="1:5" x14ac:dyDescent="0.25">
      <c r="A345" s="252"/>
      <c r="B345" s="255"/>
      <c r="C345" s="260"/>
      <c r="D345" s="258"/>
      <c r="E345" s="235"/>
    </row>
    <row r="346" spans="1:5" x14ac:dyDescent="0.25">
      <c r="A346" s="252"/>
      <c r="B346" s="255"/>
      <c r="C346" s="260"/>
      <c r="D346" s="258"/>
      <c r="E346" s="235"/>
    </row>
    <row r="347" spans="1:5" x14ac:dyDescent="0.25">
      <c r="A347" s="252"/>
      <c r="B347" s="255"/>
      <c r="C347" s="260"/>
      <c r="D347" s="258"/>
      <c r="E347" s="235"/>
    </row>
    <row r="348" spans="1:5" x14ac:dyDescent="0.25">
      <c r="A348" s="252"/>
      <c r="B348" s="255"/>
      <c r="C348" s="260"/>
      <c r="D348" s="258"/>
      <c r="E348" s="235"/>
    </row>
    <row r="349" spans="1:5" x14ac:dyDescent="0.25">
      <c r="A349" s="252"/>
      <c r="B349" s="255"/>
      <c r="C349" s="260"/>
      <c r="D349" s="258"/>
      <c r="E349" s="235"/>
    </row>
    <row r="350" spans="1:5" x14ac:dyDescent="0.25">
      <c r="A350" s="252"/>
      <c r="B350" s="255"/>
      <c r="C350" s="260"/>
      <c r="D350" s="258"/>
      <c r="E350" s="235"/>
    </row>
    <row r="351" spans="1:5" x14ac:dyDescent="0.25">
      <c r="A351" s="252"/>
      <c r="B351" s="255"/>
      <c r="C351" s="260"/>
      <c r="D351" s="258"/>
      <c r="E351" s="235"/>
    </row>
    <row r="352" spans="1:5" x14ac:dyDescent="0.25">
      <c r="A352" s="252"/>
      <c r="B352" s="255"/>
      <c r="C352" s="260"/>
      <c r="D352" s="258"/>
      <c r="E352" s="235"/>
    </row>
    <row r="353" spans="1:5" x14ac:dyDescent="0.25">
      <c r="A353" s="252"/>
      <c r="B353" s="255"/>
      <c r="C353" s="260"/>
      <c r="D353" s="258"/>
      <c r="E353" s="235"/>
    </row>
    <row r="354" spans="1:5" x14ac:dyDescent="0.25">
      <c r="A354" s="252"/>
      <c r="B354" s="255"/>
      <c r="C354" s="260"/>
      <c r="D354" s="258"/>
      <c r="E354" s="235"/>
    </row>
    <row r="355" spans="1:5" x14ac:dyDescent="0.25">
      <c r="A355" s="252"/>
      <c r="B355" s="255"/>
      <c r="C355" s="260"/>
      <c r="D355" s="258"/>
      <c r="E355" s="235"/>
    </row>
    <row r="356" spans="1:5" x14ac:dyDescent="0.25">
      <c r="A356" s="252"/>
      <c r="B356" s="255"/>
      <c r="C356" s="260"/>
      <c r="D356" s="258"/>
      <c r="E356" s="235"/>
    </row>
    <row r="357" spans="1:5" x14ac:dyDescent="0.25">
      <c r="A357" s="252"/>
      <c r="B357" s="255"/>
      <c r="C357" s="260"/>
      <c r="D357" s="258"/>
      <c r="E357" s="235"/>
    </row>
    <row r="358" spans="1:5" x14ac:dyDescent="0.25">
      <c r="A358" s="252"/>
      <c r="B358" s="255"/>
      <c r="C358" s="260"/>
      <c r="D358" s="258"/>
      <c r="E358" s="235"/>
    </row>
    <row r="359" spans="1:5" x14ac:dyDescent="0.25">
      <c r="A359" s="252"/>
      <c r="B359" s="255"/>
      <c r="C359" s="260"/>
      <c r="D359" s="258"/>
      <c r="E359" s="235"/>
    </row>
    <row r="360" spans="1:5" x14ac:dyDescent="0.25">
      <c r="A360" s="252"/>
      <c r="B360" s="255"/>
      <c r="C360" s="260"/>
      <c r="D360" s="258"/>
      <c r="E360" s="235"/>
    </row>
    <row r="361" spans="1:5" x14ac:dyDescent="0.25">
      <c r="A361" s="252"/>
      <c r="B361" s="255"/>
      <c r="C361" s="260"/>
      <c r="D361" s="258"/>
      <c r="E361" s="235"/>
    </row>
    <row r="362" spans="1:5" x14ac:dyDescent="0.25">
      <c r="A362" s="252"/>
      <c r="B362" s="255"/>
      <c r="C362" s="260"/>
      <c r="D362" s="258"/>
      <c r="E362" s="235"/>
    </row>
    <row r="363" spans="1:5" ht="15.75" thickBot="1" x14ac:dyDescent="0.3">
      <c r="A363" s="253"/>
      <c r="B363" s="256"/>
      <c r="C363" s="261"/>
      <c r="D363" s="259"/>
      <c r="E363" s="236"/>
    </row>
    <row r="364" spans="1:5" x14ac:dyDescent="0.25">
      <c r="A364" s="251">
        <v>19</v>
      </c>
      <c r="B364" s="254" t="s">
        <v>110</v>
      </c>
      <c r="C364" s="257" t="s">
        <v>42</v>
      </c>
      <c r="D364" s="257">
        <f>250*0.9</f>
        <v>225</v>
      </c>
      <c r="E364" s="234">
        <v>184.99586172806619</v>
      </c>
    </row>
    <row r="365" spans="1:5" x14ac:dyDescent="0.25">
      <c r="A365" s="252"/>
      <c r="B365" s="255"/>
      <c r="C365" s="260"/>
      <c r="D365" s="258"/>
      <c r="E365" s="235"/>
    </row>
    <row r="366" spans="1:5" x14ac:dyDescent="0.25">
      <c r="A366" s="252"/>
      <c r="B366" s="255"/>
      <c r="C366" s="260"/>
      <c r="D366" s="258"/>
      <c r="E366" s="235"/>
    </row>
    <row r="367" spans="1:5" x14ac:dyDescent="0.25">
      <c r="A367" s="252"/>
      <c r="B367" s="255"/>
      <c r="C367" s="260"/>
      <c r="D367" s="258"/>
      <c r="E367" s="235"/>
    </row>
    <row r="368" spans="1:5" x14ac:dyDescent="0.25">
      <c r="A368" s="252"/>
      <c r="B368" s="255"/>
      <c r="C368" s="260"/>
      <c r="D368" s="258"/>
      <c r="E368" s="235"/>
    </row>
    <row r="369" spans="1:5" x14ac:dyDescent="0.25">
      <c r="A369" s="252"/>
      <c r="B369" s="255"/>
      <c r="C369" s="260"/>
      <c r="D369" s="258"/>
      <c r="E369" s="235"/>
    </row>
    <row r="370" spans="1:5" x14ac:dyDescent="0.25">
      <c r="A370" s="252"/>
      <c r="B370" s="255"/>
      <c r="C370" s="260"/>
      <c r="D370" s="258"/>
      <c r="E370" s="235"/>
    </row>
    <row r="371" spans="1:5" x14ac:dyDescent="0.25">
      <c r="A371" s="252"/>
      <c r="B371" s="255"/>
      <c r="C371" s="260"/>
      <c r="D371" s="258"/>
      <c r="E371" s="235"/>
    </row>
    <row r="372" spans="1:5" x14ac:dyDescent="0.25">
      <c r="A372" s="252"/>
      <c r="B372" s="255"/>
      <c r="C372" s="260"/>
      <c r="D372" s="258"/>
      <c r="E372" s="235"/>
    </row>
    <row r="373" spans="1:5" x14ac:dyDescent="0.25">
      <c r="A373" s="252"/>
      <c r="B373" s="255"/>
      <c r="C373" s="260"/>
      <c r="D373" s="258"/>
      <c r="E373" s="235"/>
    </row>
    <row r="374" spans="1:5" x14ac:dyDescent="0.25">
      <c r="A374" s="252"/>
      <c r="B374" s="255"/>
      <c r="C374" s="260"/>
      <c r="D374" s="258"/>
      <c r="E374" s="235"/>
    </row>
    <row r="375" spans="1:5" x14ac:dyDescent="0.25">
      <c r="A375" s="252"/>
      <c r="B375" s="255"/>
      <c r="C375" s="260"/>
      <c r="D375" s="258"/>
      <c r="E375" s="235"/>
    </row>
    <row r="376" spans="1:5" x14ac:dyDescent="0.25">
      <c r="A376" s="252"/>
      <c r="B376" s="255"/>
      <c r="C376" s="260"/>
      <c r="D376" s="258"/>
      <c r="E376" s="235"/>
    </row>
    <row r="377" spans="1:5" x14ac:dyDescent="0.25">
      <c r="A377" s="252"/>
      <c r="B377" s="255"/>
      <c r="C377" s="260"/>
      <c r="D377" s="258"/>
      <c r="E377" s="235"/>
    </row>
    <row r="378" spans="1:5" x14ac:dyDescent="0.25">
      <c r="A378" s="252"/>
      <c r="B378" s="255"/>
      <c r="C378" s="260"/>
      <c r="D378" s="258"/>
      <c r="E378" s="235"/>
    </row>
    <row r="379" spans="1:5" x14ac:dyDescent="0.25">
      <c r="A379" s="252"/>
      <c r="B379" s="255"/>
      <c r="C379" s="260"/>
      <c r="D379" s="258"/>
      <c r="E379" s="235"/>
    </row>
    <row r="380" spans="1:5" x14ac:dyDescent="0.25">
      <c r="A380" s="252"/>
      <c r="B380" s="255"/>
      <c r="C380" s="260"/>
      <c r="D380" s="258"/>
      <c r="E380" s="235"/>
    </row>
    <row r="381" spans="1:5" x14ac:dyDescent="0.25">
      <c r="A381" s="252"/>
      <c r="B381" s="255"/>
      <c r="C381" s="260"/>
      <c r="D381" s="258"/>
      <c r="E381" s="235"/>
    </row>
    <row r="382" spans="1:5" x14ac:dyDescent="0.25">
      <c r="A382" s="252"/>
      <c r="B382" s="255"/>
      <c r="C382" s="260"/>
      <c r="D382" s="258"/>
      <c r="E382" s="235"/>
    </row>
    <row r="383" spans="1:5" ht="15.75" thickBot="1" x14ac:dyDescent="0.3">
      <c r="A383" s="253"/>
      <c r="B383" s="256"/>
      <c r="C383" s="261"/>
      <c r="D383" s="259"/>
      <c r="E383" s="236"/>
    </row>
    <row r="384" spans="1:5" s="30" customFormat="1" x14ac:dyDescent="0.25">
      <c r="A384" s="265">
        <v>20</v>
      </c>
      <c r="B384" s="265" t="s">
        <v>111</v>
      </c>
      <c r="C384" s="268" t="s">
        <v>42</v>
      </c>
      <c r="D384" s="265">
        <f>250*0.9</f>
        <v>225</v>
      </c>
      <c r="E384" s="222">
        <v>0</v>
      </c>
    </row>
    <row r="385" spans="1:5" s="30" customFormat="1" x14ac:dyDescent="0.25">
      <c r="A385" s="266"/>
      <c r="B385" s="266"/>
      <c r="C385" s="269"/>
      <c r="D385" s="266"/>
      <c r="E385" s="223"/>
    </row>
    <row r="386" spans="1:5" s="30" customFormat="1" x14ac:dyDescent="0.25">
      <c r="A386" s="266"/>
      <c r="B386" s="266"/>
      <c r="C386" s="269"/>
      <c r="D386" s="266"/>
      <c r="E386" s="223"/>
    </row>
    <row r="387" spans="1:5" s="31" customFormat="1" ht="15.75" thickBot="1" x14ac:dyDescent="0.3">
      <c r="A387" s="267"/>
      <c r="B387" s="267"/>
      <c r="C387" s="270"/>
      <c r="D387" s="267"/>
      <c r="E387" s="224"/>
    </row>
    <row r="388" spans="1:5" x14ac:dyDescent="0.25">
      <c r="A388" s="265">
        <v>21</v>
      </c>
      <c r="B388" s="265" t="s">
        <v>112</v>
      </c>
      <c r="C388" s="268" t="s">
        <v>42</v>
      </c>
      <c r="D388" s="265">
        <f>250*0.9</f>
        <v>225</v>
      </c>
      <c r="E388" s="222">
        <v>0</v>
      </c>
    </row>
    <row r="389" spans="1:5" x14ac:dyDescent="0.25">
      <c r="A389" s="266"/>
      <c r="B389" s="266"/>
      <c r="C389" s="269"/>
      <c r="D389" s="266"/>
      <c r="E389" s="223"/>
    </row>
    <row r="390" spans="1:5" x14ac:dyDescent="0.25">
      <c r="A390" s="266"/>
      <c r="B390" s="266"/>
      <c r="C390" s="269"/>
      <c r="D390" s="266"/>
      <c r="E390" s="223"/>
    </row>
    <row r="391" spans="1:5" ht="15.75" thickBot="1" x14ac:dyDescent="0.3">
      <c r="A391" s="267"/>
      <c r="B391" s="267"/>
      <c r="C391" s="270"/>
      <c r="D391" s="267"/>
      <c r="E391" s="224"/>
    </row>
    <row r="392" spans="1:5" x14ac:dyDescent="0.25">
      <c r="A392" s="265">
        <v>22</v>
      </c>
      <c r="B392" s="265" t="s">
        <v>113</v>
      </c>
      <c r="C392" s="268" t="s">
        <v>39</v>
      </c>
      <c r="D392" s="265">
        <f>100*0.9</f>
        <v>90</v>
      </c>
      <c r="E392" s="222">
        <v>0</v>
      </c>
    </row>
    <row r="393" spans="1:5" x14ac:dyDescent="0.25">
      <c r="A393" s="266"/>
      <c r="B393" s="266"/>
      <c r="C393" s="269"/>
      <c r="D393" s="266"/>
      <c r="E393" s="223"/>
    </row>
    <row r="394" spans="1:5" x14ac:dyDescent="0.25">
      <c r="A394" s="266"/>
      <c r="B394" s="266"/>
      <c r="C394" s="269"/>
      <c r="D394" s="266"/>
      <c r="E394" s="223"/>
    </row>
    <row r="395" spans="1:5" ht="15.75" thickBot="1" x14ac:dyDescent="0.3">
      <c r="A395" s="267"/>
      <c r="B395" s="267"/>
      <c r="C395" s="270"/>
      <c r="D395" s="267"/>
      <c r="E395" s="224"/>
    </row>
    <row r="396" spans="1:5" x14ac:dyDescent="0.25">
      <c r="A396" s="265">
        <v>23</v>
      </c>
      <c r="B396" s="265" t="s">
        <v>68</v>
      </c>
      <c r="C396" s="268" t="s">
        <v>30</v>
      </c>
      <c r="D396" s="265">
        <f>400*0.9</f>
        <v>360</v>
      </c>
      <c r="E396" s="222">
        <v>18.033333333333331</v>
      </c>
    </row>
    <row r="397" spans="1:5" x14ac:dyDescent="0.25">
      <c r="A397" s="266"/>
      <c r="B397" s="266"/>
      <c r="C397" s="269"/>
      <c r="D397" s="266"/>
      <c r="E397" s="223"/>
    </row>
    <row r="398" spans="1:5" x14ac:dyDescent="0.25">
      <c r="A398" s="266"/>
      <c r="B398" s="266"/>
      <c r="C398" s="269"/>
      <c r="D398" s="266"/>
      <c r="E398" s="223"/>
    </row>
    <row r="399" spans="1:5" ht="15.75" thickBot="1" x14ac:dyDescent="0.3">
      <c r="A399" s="267"/>
      <c r="B399" s="267"/>
      <c r="C399" s="270"/>
      <c r="D399" s="267"/>
      <c r="E399" s="224"/>
    </row>
    <row r="400" spans="1:5" x14ac:dyDescent="0.25">
      <c r="A400" s="265">
        <v>24</v>
      </c>
      <c r="B400" s="265" t="s">
        <v>41</v>
      </c>
      <c r="C400" s="268" t="s">
        <v>42</v>
      </c>
      <c r="D400" s="265">
        <f>250*0.9</f>
        <v>225</v>
      </c>
      <c r="E400" s="222">
        <v>6.8999999999999995</v>
      </c>
    </row>
    <row r="401" spans="1:5" x14ac:dyDescent="0.25">
      <c r="A401" s="266"/>
      <c r="B401" s="266"/>
      <c r="C401" s="269"/>
      <c r="D401" s="266"/>
      <c r="E401" s="223"/>
    </row>
    <row r="402" spans="1:5" x14ac:dyDescent="0.25">
      <c r="A402" s="266"/>
      <c r="B402" s="266"/>
      <c r="C402" s="269"/>
      <c r="D402" s="266"/>
      <c r="E402" s="223"/>
    </row>
    <row r="403" spans="1:5" ht="15.75" thickBot="1" x14ac:dyDescent="0.3">
      <c r="A403" s="267"/>
      <c r="B403" s="267"/>
      <c r="C403" s="270"/>
      <c r="D403" s="267"/>
      <c r="E403" s="224"/>
    </row>
    <row r="404" spans="1:5" x14ac:dyDescent="0.25">
      <c r="A404" s="265">
        <v>25</v>
      </c>
      <c r="B404" s="265" t="s">
        <v>114</v>
      </c>
      <c r="C404" s="268" t="s">
        <v>42</v>
      </c>
      <c r="D404" s="265">
        <f>250*0.9</f>
        <v>225</v>
      </c>
      <c r="E404" s="222">
        <v>10.8</v>
      </c>
    </row>
    <row r="405" spans="1:5" x14ac:dyDescent="0.25">
      <c r="A405" s="266"/>
      <c r="B405" s="266"/>
      <c r="C405" s="269"/>
      <c r="D405" s="266"/>
      <c r="E405" s="223"/>
    </row>
    <row r="406" spans="1:5" x14ac:dyDescent="0.25">
      <c r="A406" s="266"/>
      <c r="B406" s="266"/>
      <c r="C406" s="269"/>
      <c r="D406" s="266"/>
      <c r="E406" s="223"/>
    </row>
    <row r="407" spans="1:5" ht="15.75" thickBot="1" x14ac:dyDescent="0.3">
      <c r="A407" s="267"/>
      <c r="B407" s="267"/>
      <c r="C407" s="270"/>
      <c r="D407" s="267"/>
      <c r="E407" s="224"/>
    </row>
    <row r="408" spans="1:5" x14ac:dyDescent="0.25">
      <c r="A408" s="265">
        <v>26</v>
      </c>
      <c r="B408" s="265" t="s">
        <v>115</v>
      </c>
      <c r="C408" s="265" t="s">
        <v>30</v>
      </c>
      <c r="D408" s="265">
        <f>400*0.9</f>
        <v>360</v>
      </c>
      <c r="E408" s="222">
        <v>1.3666666666666665</v>
      </c>
    </row>
    <row r="409" spans="1:5" x14ac:dyDescent="0.25">
      <c r="A409" s="266"/>
      <c r="B409" s="266"/>
      <c r="C409" s="266"/>
      <c r="D409" s="266"/>
      <c r="E409" s="223"/>
    </row>
    <row r="410" spans="1:5" x14ac:dyDescent="0.25">
      <c r="A410" s="266"/>
      <c r="B410" s="266"/>
      <c r="C410" s="266"/>
      <c r="D410" s="266"/>
      <c r="E410" s="223"/>
    </row>
    <row r="411" spans="1:5" ht="15.75" thickBot="1" x14ac:dyDescent="0.3">
      <c r="A411" s="267"/>
      <c r="B411" s="267"/>
      <c r="C411" s="267"/>
      <c r="D411" s="267"/>
      <c r="E411" s="224"/>
    </row>
    <row r="412" spans="1:5" x14ac:dyDescent="0.25">
      <c r="A412" s="265">
        <v>27</v>
      </c>
      <c r="B412" s="265" t="s">
        <v>116</v>
      </c>
      <c r="C412" s="265" t="s">
        <v>42</v>
      </c>
      <c r="D412" s="265">
        <f>250*0.9</f>
        <v>225</v>
      </c>
      <c r="E412" s="222">
        <v>3.4</v>
      </c>
    </row>
    <row r="413" spans="1:5" x14ac:dyDescent="0.25">
      <c r="A413" s="266"/>
      <c r="B413" s="266"/>
      <c r="C413" s="266"/>
      <c r="D413" s="266"/>
      <c r="E413" s="223"/>
    </row>
    <row r="414" spans="1:5" x14ac:dyDescent="0.25">
      <c r="A414" s="266"/>
      <c r="B414" s="266"/>
      <c r="C414" s="266"/>
      <c r="D414" s="266"/>
      <c r="E414" s="223"/>
    </row>
    <row r="415" spans="1:5" ht="15.75" thickBot="1" x14ac:dyDescent="0.3">
      <c r="A415" s="267"/>
      <c r="B415" s="267"/>
      <c r="C415" s="267"/>
      <c r="D415" s="267"/>
      <c r="E415" s="224"/>
    </row>
    <row r="416" spans="1:5" x14ac:dyDescent="0.25">
      <c r="A416" s="265">
        <v>28</v>
      </c>
      <c r="B416" s="265" t="s">
        <v>117</v>
      </c>
      <c r="C416" s="265" t="s">
        <v>83</v>
      </c>
      <c r="D416" s="265">
        <f>63*0.9</f>
        <v>56.7</v>
      </c>
      <c r="E416" s="222">
        <v>1.8</v>
      </c>
    </row>
    <row r="417" spans="1:5" x14ac:dyDescent="0.25">
      <c r="A417" s="266"/>
      <c r="B417" s="266"/>
      <c r="C417" s="266"/>
      <c r="D417" s="266"/>
      <c r="E417" s="223"/>
    </row>
    <row r="418" spans="1:5" x14ac:dyDescent="0.25">
      <c r="A418" s="266"/>
      <c r="B418" s="266"/>
      <c r="C418" s="266"/>
      <c r="D418" s="266"/>
      <c r="E418" s="223"/>
    </row>
    <row r="419" spans="1:5" ht="15.75" thickBot="1" x14ac:dyDescent="0.3">
      <c r="A419" s="267"/>
      <c r="B419" s="267"/>
      <c r="C419" s="267"/>
      <c r="D419" s="267"/>
      <c r="E419" s="224"/>
    </row>
    <row r="420" spans="1:5" x14ac:dyDescent="0.25">
      <c r="A420" s="265">
        <v>29</v>
      </c>
      <c r="B420" s="265" t="s">
        <v>118</v>
      </c>
      <c r="C420" s="265" t="s">
        <v>30</v>
      </c>
      <c r="D420" s="265">
        <f>400*0.9</f>
        <v>360</v>
      </c>
      <c r="E420" s="222">
        <v>109.33333333333333</v>
      </c>
    </row>
    <row r="421" spans="1:5" x14ac:dyDescent="0.25">
      <c r="A421" s="266"/>
      <c r="B421" s="266"/>
      <c r="C421" s="266"/>
      <c r="D421" s="266"/>
      <c r="E421" s="223"/>
    </row>
    <row r="422" spans="1:5" x14ac:dyDescent="0.25">
      <c r="A422" s="266"/>
      <c r="B422" s="266"/>
      <c r="C422" s="266"/>
      <c r="D422" s="266"/>
      <c r="E422" s="223"/>
    </row>
    <row r="423" spans="1:5" ht="15.75" thickBot="1" x14ac:dyDescent="0.3">
      <c r="A423" s="267"/>
      <c r="B423" s="267"/>
      <c r="C423" s="267"/>
      <c r="D423" s="267"/>
      <c r="E423" s="224"/>
    </row>
    <row r="424" spans="1:5" x14ac:dyDescent="0.25">
      <c r="A424" s="265">
        <v>30</v>
      </c>
      <c r="B424" s="265" t="s">
        <v>119</v>
      </c>
      <c r="C424" s="265" t="s">
        <v>30</v>
      </c>
      <c r="D424" s="265">
        <f>400*0.9</f>
        <v>360</v>
      </c>
      <c r="E424" s="222">
        <v>0</v>
      </c>
    </row>
    <row r="425" spans="1:5" x14ac:dyDescent="0.25">
      <c r="A425" s="266"/>
      <c r="B425" s="266"/>
      <c r="C425" s="266"/>
      <c r="D425" s="266"/>
      <c r="E425" s="223"/>
    </row>
    <row r="426" spans="1:5" ht="15" customHeight="1" x14ac:dyDescent="0.25">
      <c r="A426" s="266"/>
      <c r="B426" s="266"/>
      <c r="C426" s="266"/>
      <c r="D426" s="266"/>
      <c r="E426" s="223"/>
    </row>
    <row r="427" spans="1:5" ht="15" customHeight="1" thickBot="1" x14ac:dyDescent="0.3">
      <c r="A427" s="251"/>
      <c r="B427" s="251"/>
      <c r="C427" s="251"/>
      <c r="D427" s="251"/>
      <c r="E427" s="224"/>
    </row>
    <row r="428" spans="1:5" x14ac:dyDescent="0.25">
      <c r="A428" s="265">
        <v>31</v>
      </c>
      <c r="B428" s="265" t="s">
        <v>140</v>
      </c>
      <c r="C428" s="265" t="s">
        <v>42</v>
      </c>
      <c r="D428" s="265">
        <f>250*0.9</f>
        <v>225</v>
      </c>
      <c r="E428" s="222">
        <v>0</v>
      </c>
    </row>
    <row r="429" spans="1:5" x14ac:dyDescent="0.25">
      <c r="A429" s="266"/>
      <c r="B429" s="266"/>
      <c r="C429" s="266"/>
      <c r="D429" s="266"/>
      <c r="E429" s="223"/>
    </row>
    <row r="430" spans="1:5" ht="15" customHeight="1" x14ac:dyDescent="0.25">
      <c r="A430" s="266"/>
      <c r="B430" s="266"/>
      <c r="C430" s="266"/>
      <c r="D430" s="266"/>
      <c r="E430" s="223"/>
    </row>
    <row r="431" spans="1:5" ht="15" customHeight="1" thickBot="1" x14ac:dyDescent="0.3">
      <c r="A431" s="251"/>
      <c r="B431" s="251"/>
      <c r="C431" s="251"/>
      <c r="D431" s="251"/>
      <c r="E431" s="224"/>
    </row>
    <row r="432" spans="1:5" x14ac:dyDescent="0.25">
      <c r="A432" s="265">
        <v>32</v>
      </c>
      <c r="B432" s="265" t="s">
        <v>141</v>
      </c>
      <c r="C432" s="265" t="s">
        <v>37</v>
      </c>
      <c r="D432" s="265">
        <f>160*0.9</f>
        <v>144</v>
      </c>
      <c r="E432" s="222">
        <v>0</v>
      </c>
    </row>
    <row r="433" spans="1:5" x14ac:dyDescent="0.25">
      <c r="A433" s="266"/>
      <c r="B433" s="266"/>
      <c r="C433" s="266"/>
      <c r="D433" s="266"/>
      <c r="E433" s="223"/>
    </row>
    <row r="434" spans="1:5" ht="15" customHeight="1" x14ac:dyDescent="0.25">
      <c r="A434" s="266"/>
      <c r="B434" s="266"/>
      <c r="C434" s="266"/>
      <c r="D434" s="266"/>
      <c r="E434" s="223"/>
    </row>
    <row r="435" spans="1:5" ht="15" customHeight="1" thickBot="1" x14ac:dyDescent="0.3">
      <c r="A435" s="251"/>
      <c r="B435" s="251"/>
      <c r="C435" s="251"/>
      <c r="D435" s="251"/>
      <c r="E435" s="224"/>
    </row>
    <row r="436" spans="1:5" x14ac:dyDescent="0.25">
      <c r="A436" s="265">
        <v>33</v>
      </c>
      <c r="B436" s="265" t="s">
        <v>142</v>
      </c>
      <c r="C436" s="265" t="s">
        <v>30</v>
      </c>
      <c r="D436" s="265">
        <f>400*0.9</f>
        <v>360</v>
      </c>
      <c r="E436" s="222">
        <v>0</v>
      </c>
    </row>
    <row r="437" spans="1:5" x14ac:dyDescent="0.25">
      <c r="A437" s="266"/>
      <c r="B437" s="266"/>
      <c r="C437" s="266"/>
      <c r="D437" s="266"/>
      <c r="E437" s="223"/>
    </row>
    <row r="438" spans="1:5" ht="15" customHeight="1" x14ac:dyDescent="0.25">
      <c r="A438" s="266"/>
      <c r="B438" s="266"/>
      <c r="C438" s="266"/>
      <c r="D438" s="266"/>
      <c r="E438" s="223"/>
    </row>
    <row r="439" spans="1:5" ht="15" customHeight="1" thickBot="1" x14ac:dyDescent="0.3">
      <c r="A439" s="251"/>
      <c r="B439" s="251"/>
      <c r="C439" s="251"/>
      <c r="D439" s="251"/>
      <c r="E439" s="224"/>
    </row>
    <row r="440" spans="1:5" x14ac:dyDescent="0.25">
      <c r="A440" s="265">
        <v>34</v>
      </c>
      <c r="B440" s="265" t="s">
        <v>195</v>
      </c>
      <c r="C440" s="271" t="s">
        <v>197</v>
      </c>
      <c r="D440" s="265">
        <f>790*0.9</f>
        <v>711</v>
      </c>
      <c r="E440" s="222">
        <v>0.5</v>
      </c>
    </row>
    <row r="441" spans="1:5" x14ac:dyDescent="0.25">
      <c r="A441" s="266"/>
      <c r="B441" s="266"/>
      <c r="C441" s="272"/>
      <c r="D441" s="266"/>
      <c r="E441" s="223"/>
    </row>
    <row r="442" spans="1:5" ht="15" customHeight="1" x14ac:dyDescent="0.25">
      <c r="A442" s="266"/>
      <c r="B442" s="266"/>
      <c r="C442" s="272"/>
      <c r="D442" s="266"/>
      <c r="E442" s="223"/>
    </row>
    <row r="443" spans="1:5" ht="15" customHeight="1" thickBot="1" x14ac:dyDescent="0.3">
      <c r="A443" s="251"/>
      <c r="B443" s="251"/>
      <c r="C443" s="273"/>
      <c r="D443" s="251"/>
      <c r="E443" s="224"/>
    </row>
    <row r="444" spans="1:5" x14ac:dyDescent="0.25">
      <c r="A444" s="265">
        <v>35</v>
      </c>
      <c r="B444" s="265" t="s">
        <v>196</v>
      </c>
      <c r="C444" s="271" t="s">
        <v>37</v>
      </c>
      <c r="D444" s="265">
        <f>160*0.9</f>
        <v>144</v>
      </c>
      <c r="E444" s="222">
        <v>0</v>
      </c>
    </row>
    <row r="445" spans="1:5" x14ac:dyDescent="0.25">
      <c r="A445" s="266"/>
      <c r="B445" s="266"/>
      <c r="C445" s="272"/>
      <c r="D445" s="266"/>
      <c r="E445" s="223"/>
    </row>
    <row r="446" spans="1:5" ht="15" customHeight="1" x14ac:dyDescent="0.25">
      <c r="A446" s="266"/>
      <c r="B446" s="266"/>
      <c r="C446" s="272"/>
      <c r="D446" s="266"/>
      <c r="E446" s="223"/>
    </row>
    <row r="447" spans="1:5" ht="15" customHeight="1" thickBot="1" x14ac:dyDescent="0.3">
      <c r="A447" s="251"/>
      <c r="B447" s="251"/>
      <c r="C447" s="273"/>
      <c r="D447" s="251"/>
      <c r="E447" s="224"/>
    </row>
    <row r="448" spans="1:5" x14ac:dyDescent="0.25">
      <c r="A448" s="265">
        <v>35</v>
      </c>
      <c r="B448" s="265" t="s">
        <v>19</v>
      </c>
      <c r="C448" s="271" t="s">
        <v>42</v>
      </c>
      <c r="D448" s="265">
        <f>250*0.9</f>
        <v>225</v>
      </c>
      <c r="E448" s="222">
        <v>0.1</v>
      </c>
    </row>
    <row r="449" spans="1:5" x14ac:dyDescent="0.25">
      <c r="A449" s="266"/>
      <c r="B449" s="266"/>
      <c r="C449" s="272"/>
      <c r="D449" s="266"/>
      <c r="E449" s="223"/>
    </row>
    <row r="450" spans="1:5" ht="15" customHeight="1" x14ac:dyDescent="0.25">
      <c r="A450" s="266"/>
      <c r="B450" s="266"/>
      <c r="C450" s="272"/>
      <c r="D450" s="266"/>
      <c r="E450" s="223"/>
    </row>
    <row r="451" spans="1:5" ht="15" customHeight="1" thickBot="1" x14ac:dyDescent="0.3">
      <c r="A451" s="251"/>
      <c r="B451" s="251"/>
      <c r="C451" s="273"/>
      <c r="D451" s="251"/>
      <c r="E451" s="224"/>
    </row>
    <row r="452" spans="1:5" x14ac:dyDescent="0.25">
      <c r="A452" s="265">
        <v>36</v>
      </c>
      <c r="B452" s="265" t="s">
        <v>244</v>
      </c>
      <c r="C452" s="271" t="s">
        <v>39</v>
      </c>
      <c r="D452" s="265">
        <f>100*0.9</f>
        <v>90</v>
      </c>
      <c r="E452" s="222">
        <v>3.1666666666666665</v>
      </c>
    </row>
    <row r="453" spans="1:5" x14ac:dyDescent="0.25">
      <c r="A453" s="266"/>
      <c r="B453" s="266"/>
      <c r="C453" s="272"/>
      <c r="D453" s="266"/>
      <c r="E453" s="223"/>
    </row>
    <row r="454" spans="1:5" ht="15" customHeight="1" x14ac:dyDescent="0.25">
      <c r="A454" s="266"/>
      <c r="B454" s="266"/>
      <c r="C454" s="272"/>
      <c r="D454" s="266"/>
      <c r="E454" s="223"/>
    </row>
    <row r="455" spans="1:5" ht="15" customHeight="1" thickBot="1" x14ac:dyDescent="0.3">
      <c r="A455" s="251"/>
      <c r="B455" s="251"/>
      <c r="C455" s="273"/>
      <c r="D455" s="251"/>
      <c r="E455" s="224"/>
    </row>
    <row r="456" spans="1:5" ht="15" customHeight="1" x14ac:dyDescent="0.3">
      <c r="A456" s="30"/>
      <c r="B456" s="32"/>
      <c r="C456" s="32"/>
      <c r="D456" s="32"/>
    </row>
    <row r="457" spans="1:5" ht="15" customHeight="1" x14ac:dyDescent="0.3">
      <c r="A457" s="30"/>
      <c r="B457" s="33"/>
      <c r="C457" s="33"/>
      <c r="D457" s="33"/>
    </row>
    <row r="458" spans="1:5" ht="15" customHeight="1" x14ac:dyDescent="0.3">
      <c r="A458" s="30"/>
      <c r="B458" s="33"/>
      <c r="C458" s="33"/>
      <c r="D458" s="33"/>
    </row>
    <row r="459" spans="1:5" ht="15" customHeight="1" x14ac:dyDescent="0.3">
      <c r="A459" s="30"/>
      <c r="B459" s="33"/>
      <c r="C459" s="33"/>
      <c r="D459" s="33"/>
    </row>
    <row r="460" spans="1:5" ht="15" customHeight="1" x14ac:dyDescent="0.3">
      <c r="A460" s="30"/>
      <c r="B460" s="129"/>
      <c r="C460" s="129"/>
      <c r="D460" s="129"/>
    </row>
    <row r="461" spans="1:5" ht="15" customHeight="1" x14ac:dyDescent="0.25">
      <c r="A461" s="30"/>
      <c r="B461" s="274" t="s">
        <v>219</v>
      </c>
      <c r="C461" s="274"/>
      <c r="D461" s="274"/>
    </row>
    <row r="462" spans="1:5" ht="15" customHeight="1" x14ac:dyDescent="0.25">
      <c r="A462" s="30"/>
      <c r="B462" s="274"/>
      <c r="C462" s="274"/>
      <c r="D462" s="274"/>
    </row>
    <row r="463" spans="1:5" ht="15" customHeight="1" x14ac:dyDescent="0.25">
      <c r="B463" s="274"/>
      <c r="C463" s="274"/>
      <c r="D463" s="274"/>
    </row>
  </sheetData>
  <sheetProtection formatCells="0" formatColumns="0" formatRows="0" insertRows="0"/>
  <mergeCells count="192">
    <mergeCell ref="B461:D463"/>
    <mergeCell ref="E448:E451"/>
    <mergeCell ref="A448:A451"/>
    <mergeCell ref="B448:B451"/>
    <mergeCell ref="C448:C451"/>
    <mergeCell ref="D448:D451"/>
    <mergeCell ref="A452:A455"/>
    <mergeCell ref="B452:B455"/>
    <mergeCell ref="C452:C455"/>
    <mergeCell ref="D452:D455"/>
    <mergeCell ref="E444:E447"/>
    <mergeCell ref="A440:A443"/>
    <mergeCell ref="B440:B443"/>
    <mergeCell ref="C440:C443"/>
    <mergeCell ref="D440:D443"/>
    <mergeCell ref="A444:A447"/>
    <mergeCell ref="B444:B447"/>
    <mergeCell ref="C444:C447"/>
    <mergeCell ref="D444:D447"/>
    <mergeCell ref="A412:A415"/>
    <mergeCell ref="B412:B415"/>
    <mergeCell ref="A436:A439"/>
    <mergeCell ref="B436:B439"/>
    <mergeCell ref="C436:C439"/>
    <mergeCell ref="D436:D439"/>
    <mergeCell ref="A432:A435"/>
    <mergeCell ref="B432:B435"/>
    <mergeCell ref="C432:C435"/>
    <mergeCell ref="D432:D435"/>
    <mergeCell ref="A428:A431"/>
    <mergeCell ref="B428:B431"/>
    <mergeCell ref="C428:C431"/>
    <mergeCell ref="D428:D431"/>
    <mergeCell ref="A424:A427"/>
    <mergeCell ref="B424:B427"/>
    <mergeCell ref="C424:C427"/>
    <mergeCell ref="D424:D427"/>
    <mergeCell ref="A420:A423"/>
    <mergeCell ref="B420:B423"/>
    <mergeCell ref="C420:C423"/>
    <mergeCell ref="D420:D423"/>
    <mergeCell ref="E416:E419"/>
    <mergeCell ref="A416:A419"/>
    <mergeCell ref="B416:B419"/>
    <mergeCell ref="C416:C419"/>
    <mergeCell ref="D416:D419"/>
    <mergeCell ref="C400:C403"/>
    <mergeCell ref="D400:D403"/>
    <mergeCell ref="E424:E427"/>
    <mergeCell ref="E428:E431"/>
    <mergeCell ref="E432:E435"/>
    <mergeCell ref="E436:E439"/>
    <mergeCell ref="E440:E443"/>
    <mergeCell ref="C412:C415"/>
    <mergeCell ref="D412:D415"/>
    <mergeCell ref="E420:E423"/>
    <mergeCell ref="E412:E415"/>
    <mergeCell ref="E408:E411"/>
    <mergeCell ref="E400:E403"/>
    <mergeCell ref="E404:E407"/>
    <mergeCell ref="D396:D399"/>
    <mergeCell ref="E388:E391"/>
    <mergeCell ref="E392:E395"/>
    <mergeCell ref="E396:E399"/>
    <mergeCell ref="A388:A391"/>
    <mergeCell ref="B388:B391"/>
    <mergeCell ref="C388:C391"/>
    <mergeCell ref="D388:D391"/>
    <mergeCell ref="A404:A407"/>
    <mergeCell ref="B404:B407"/>
    <mergeCell ref="C404:C407"/>
    <mergeCell ref="D404:D407"/>
    <mergeCell ref="A396:A399"/>
    <mergeCell ref="B396:B399"/>
    <mergeCell ref="C396:C399"/>
    <mergeCell ref="A408:A411"/>
    <mergeCell ref="B408:B411"/>
    <mergeCell ref="C408:C411"/>
    <mergeCell ref="D408:D411"/>
    <mergeCell ref="A400:A403"/>
    <mergeCell ref="B400:B403"/>
    <mergeCell ref="C304:C323"/>
    <mergeCell ref="D304:D323"/>
    <mergeCell ref="C364:C383"/>
    <mergeCell ref="D364:D383"/>
    <mergeCell ref="A392:A395"/>
    <mergeCell ref="B392:B395"/>
    <mergeCell ref="C392:C395"/>
    <mergeCell ref="D392:D395"/>
    <mergeCell ref="E384:E387"/>
    <mergeCell ref="E364:E383"/>
    <mergeCell ref="A384:A387"/>
    <mergeCell ref="B384:B387"/>
    <mergeCell ref="C384:C387"/>
    <mergeCell ref="D384:D387"/>
    <mergeCell ref="A364:A383"/>
    <mergeCell ref="B364:B383"/>
    <mergeCell ref="E344:E363"/>
    <mergeCell ref="E304:E323"/>
    <mergeCell ref="E324:E343"/>
    <mergeCell ref="D284:D303"/>
    <mergeCell ref="E244:E263"/>
    <mergeCell ref="E264:E283"/>
    <mergeCell ref="E284:E303"/>
    <mergeCell ref="A244:A263"/>
    <mergeCell ref="B244:B263"/>
    <mergeCell ref="C244:C263"/>
    <mergeCell ref="D244:D263"/>
    <mergeCell ref="A324:A343"/>
    <mergeCell ref="B324:B343"/>
    <mergeCell ref="C324:C343"/>
    <mergeCell ref="D324:D343"/>
    <mergeCell ref="A284:A303"/>
    <mergeCell ref="B284:B303"/>
    <mergeCell ref="C284:C303"/>
    <mergeCell ref="A344:A363"/>
    <mergeCell ref="B344:B363"/>
    <mergeCell ref="C344:C363"/>
    <mergeCell ref="D344:D363"/>
    <mergeCell ref="A304:A323"/>
    <mergeCell ref="B304:B323"/>
    <mergeCell ref="A264:A283"/>
    <mergeCell ref="B264:B283"/>
    <mergeCell ref="C264:C283"/>
    <mergeCell ref="D264:D283"/>
    <mergeCell ref="E224:E243"/>
    <mergeCell ref="E204:E223"/>
    <mergeCell ref="A224:A243"/>
    <mergeCell ref="B224:B243"/>
    <mergeCell ref="C224:C243"/>
    <mergeCell ref="D224:D243"/>
    <mergeCell ref="A204:A223"/>
    <mergeCell ref="B204:B223"/>
    <mergeCell ref="A184:A203"/>
    <mergeCell ref="B184:B203"/>
    <mergeCell ref="C184:C203"/>
    <mergeCell ref="D184:D203"/>
    <mergeCell ref="A144:A163"/>
    <mergeCell ref="B144:B163"/>
    <mergeCell ref="C144:C163"/>
    <mergeCell ref="D144:D163"/>
    <mergeCell ref="C204:C223"/>
    <mergeCell ref="D204:D223"/>
    <mergeCell ref="A104:A123"/>
    <mergeCell ref="B104:B123"/>
    <mergeCell ref="C104:C123"/>
    <mergeCell ref="D104:D123"/>
    <mergeCell ref="A84:A103"/>
    <mergeCell ref="B84:B103"/>
    <mergeCell ref="C84:C103"/>
    <mergeCell ref="D84:D103"/>
    <mergeCell ref="A164:A183"/>
    <mergeCell ref="B164:B183"/>
    <mergeCell ref="C164:C183"/>
    <mergeCell ref="D164:D183"/>
    <mergeCell ref="A124:A143"/>
    <mergeCell ref="B124:B143"/>
    <mergeCell ref="C124:C143"/>
    <mergeCell ref="D64:D83"/>
    <mergeCell ref="E64:E83"/>
    <mergeCell ref="E44:E63"/>
    <mergeCell ref="E184:E203"/>
    <mergeCell ref="E144:E163"/>
    <mergeCell ref="E164:E183"/>
    <mergeCell ref="D124:D143"/>
    <mergeCell ref="E84:E103"/>
    <mergeCell ref="E104:E123"/>
    <mergeCell ref="E124:E143"/>
    <mergeCell ref="B2:D3"/>
    <mergeCell ref="E452:E455"/>
    <mergeCell ref="A8:A11"/>
    <mergeCell ref="B8:B11"/>
    <mergeCell ref="C8:C11"/>
    <mergeCell ref="D8:D11"/>
    <mergeCell ref="E24:E43"/>
    <mergeCell ref="E8:E11"/>
    <mergeCell ref="E12:E23"/>
    <mergeCell ref="A24:A43"/>
    <mergeCell ref="B24:B43"/>
    <mergeCell ref="C24:C43"/>
    <mergeCell ref="D24:D43"/>
    <mergeCell ref="A12:A23"/>
    <mergeCell ref="B12:B23"/>
    <mergeCell ref="C12:C23"/>
    <mergeCell ref="D12:D23"/>
    <mergeCell ref="A44:A63"/>
    <mergeCell ref="B44:B63"/>
    <mergeCell ref="C44:C63"/>
    <mergeCell ref="D44:D63"/>
    <mergeCell ref="A64:A83"/>
    <mergeCell ref="B64:B83"/>
    <mergeCell ref="C64:C83"/>
  </mergeCells>
  <pageMargins left="0.7" right="0.7" top="0.75" bottom="0.75" header="0.3" footer="0.3"/>
  <pageSetup paperSize="9" scale="33" orientation="portrait" r:id="rId1"/>
  <rowBreaks count="4" manualBreakCount="4">
    <brk id="103" max="16383" man="1"/>
    <brk id="223" max="16383" man="1"/>
    <brk id="343" max="16383" man="1"/>
    <brk id="455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5"/>
  <sheetViews>
    <sheetView view="pageBreakPreview" zoomScale="90" zoomScaleNormal="70" zoomScaleSheetLayoutView="90" workbookViewId="0">
      <selection activeCell="C28" sqref="C28:C34"/>
    </sheetView>
  </sheetViews>
  <sheetFormatPr defaultColWidth="9.140625" defaultRowHeight="15" x14ac:dyDescent="0.25"/>
  <cols>
    <col min="1" max="1" width="8" style="5" customWidth="1"/>
    <col min="2" max="2" width="20.42578125" style="5" customWidth="1"/>
    <col min="3" max="4" width="22.5703125" style="5" customWidth="1"/>
    <col min="5" max="5" width="12" style="5" customWidth="1"/>
    <col min="6" max="16384" width="9.140625" style="5"/>
  </cols>
  <sheetData>
    <row r="1" spans="1:5" x14ac:dyDescent="0.25">
      <c r="A1" s="4"/>
      <c r="B1" s="4"/>
      <c r="C1" s="4"/>
      <c r="D1" s="4"/>
    </row>
    <row r="2" spans="1:5" x14ac:dyDescent="0.25">
      <c r="A2" s="4"/>
      <c r="B2" s="305" t="s">
        <v>79</v>
      </c>
      <c r="C2" s="306"/>
      <c r="D2" s="306"/>
    </row>
    <row r="3" spans="1:5" x14ac:dyDescent="0.25">
      <c r="A3" s="4"/>
      <c r="B3" s="307"/>
      <c r="C3" s="308"/>
      <c r="D3" s="308"/>
    </row>
    <row r="4" spans="1:5" ht="20.25" x14ac:dyDescent="0.25">
      <c r="A4" s="4"/>
      <c r="B4" s="6"/>
      <c r="C4" s="6"/>
      <c r="D4" s="6"/>
    </row>
    <row r="5" spans="1:5" ht="20.25" customHeight="1" x14ac:dyDescent="0.25">
      <c r="A5" s="4"/>
      <c r="B5" s="6"/>
      <c r="C5" s="6"/>
      <c r="D5" s="6"/>
    </row>
    <row r="6" spans="1:5" ht="30" customHeight="1" x14ac:dyDescent="0.25">
      <c r="A6" s="4"/>
      <c r="B6" s="6"/>
      <c r="C6" s="6"/>
      <c r="D6" s="6"/>
    </row>
    <row r="7" spans="1:5" ht="15.75" thickBot="1" x14ac:dyDescent="0.3">
      <c r="A7" s="4"/>
      <c r="B7" s="4"/>
      <c r="C7" s="4"/>
      <c r="D7" s="4"/>
    </row>
    <row r="8" spans="1:5" ht="31.5" customHeight="1" x14ac:dyDescent="0.25">
      <c r="A8" s="317" t="s">
        <v>2</v>
      </c>
      <c r="B8" s="320" t="s">
        <v>3</v>
      </c>
      <c r="C8" s="323" t="s">
        <v>4</v>
      </c>
      <c r="D8" s="323" t="s">
        <v>5</v>
      </c>
      <c r="E8" s="326" t="s">
        <v>12</v>
      </c>
    </row>
    <row r="9" spans="1:5" ht="33" customHeight="1" x14ac:dyDescent="0.25">
      <c r="A9" s="318"/>
      <c r="B9" s="321"/>
      <c r="C9" s="324"/>
      <c r="D9" s="324"/>
      <c r="E9" s="327"/>
    </row>
    <row r="10" spans="1:5" ht="16.5" customHeight="1" x14ac:dyDescent="0.25">
      <c r="A10" s="318"/>
      <c r="B10" s="321"/>
      <c r="C10" s="324"/>
      <c r="D10" s="324"/>
      <c r="E10" s="327"/>
    </row>
    <row r="11" spans="1:5" ht="15.75" thickBot="1" x14ac:dyDescent="0.3">
      <c r="A11" s="319"/>
      <c r="B11" s="322"/>
      <c r="C11" s="325"/>
      <c r="D11" s="325"/>
      <c r="E11" s="328"/>
    </row>
    <row r="12" spans="1:5" x14ac:dyDescent="0.25">
      <c r="A12" s="315">
        <v>1</v>
      </c>
      <c r="B12" s="316" t="s">
        <v>215</v>
      </c>
      <c r="C12" s="279" t="s">
        <v>37</v>
      </c>
      <c r="D12" s="279">
        <f>160*0.9</f>
        <v>144</v>
      </c>
      <c r="E12" s="285">
        <v>73.400396647927266</v>
      </c>
    </row>
    <row r="13" spans="1:5" x14ac:dyDescent="0.25">
      <c r="A13" s="310"/>
      <c r="B13" s="313"/>
      <c r="C13" s="298"/>
      <c r="D13" s="298"/>
      <c r="E13" s="286"/>
    </row>
    <row r="14" spans="1:5" x14ac:dyDescent="0.25">
      <c r="A14" s="310"/>
      <c r="B14" s="313"/>
      <c r="C14" s="298"/>
      <c r="D14" s="298"/>
      <c r="E14" s="286"/>
    </row>
    <row r="15" spans="1:5" x14ac:dyDescent="0.25">
      <c r="A15" s="310"/>
      <c r="B15" s="313"/>
      <c r="C15" s="298"/>
      <c r="D15" s="298"/>
      <c r="E15" s="286"/>
    </row>
    <row r="16" spans="1:5" x14ac:dyDescent="0.25">
      <c r="A16" s="310"/>
      <c r="B16" s="313"/>
      <c r="C16" s="298"/>
      <c r="D16" s="298"/>
      <c r="E16" s="286"/>
    </row>
    <row r="17" spans="1:5" ht="15.75" thickBot="1" x14ac:dyDescent="0.3">
      <c r="A17" s="311"/>
      <c r="B17" s="314"/>
      <c r="C17" s="280"/>
      <c r="D17" s="280"/>
      <c r="E17" s="287"/>
    </row>
    <row r="18" spans="1:5" x14ac:dyDescent="0.25">
      <c r="A18" s="309">
        <v>2</v>
      </c>
      <c r="B18" s="312" t="s">
        <v>19</v>
      </c>
      <c r="C18" s="279" t="s">
        <v>80</v>
      </c>
      <c r="D18" s="279">
        <f>(400+400)*0.9</f>
        <v>720</v>
      </c>
      <c r="E18" s="285">
        <v>632.07382639441198</v>
      </c>
    </row>
    <row r="19" spans="1:5" x14ac:dyDescent="0.25">
      <c r="A19" s="310"/>
      <c r="B19" s="313"/>
      <c r="C19" s="298"/>
      <c r="D19" s="298"/>
      <c r="E19" s="286"/>
    </row>
    <row r="20" spans="1:5" x14ac:dyDescent="0.25">
      <c r="A20" s="310"/>
      <c r="B20" s="313"/>
      <c r="C20" s="298"/>
      <c r="D20" s="298"/>
      <c r="E20" s="286"/>
    </row>
    <row r="21" spans="1:5" x14ac:dyDescent="0.25">
      <c r="A21" s="310"/>
      <c r="B21" s="313"/>
      <c r="C21" s="298"/>
      <c r="D21" s="298"/>
      <c r="E21" s="286"/>
    </row>
    <row r="22" spans="1:5" x14ac:dyDescent="0.25">
      <c r="A22" s="310"/>
      <c r="B22" s="313"/>
      <c r="C22" s="298"/>
      <c r="D22" s="298"/>
      <c r="E22" s="286"/>
    </row>
    <row r="23" spans="1:5" x14ac:dyDescent="0.25">
      <c r="A23" s="310"/>
      <c r="B23" s="313"/>
      <c r="C23" s="298"/>
      <c r="D23" s="298"/>
      <c r="E23" s="286"/>
    </row>
    <row r="24" spans="1:5" x14ac:dyDescent="0.25">
      <c r="A24" s="310"/>
      <c r="B24" s="313"/>
      <c r="C24" s="298"/>
      <c r="D24" s="298"/>
      <c r="E24" s="286"/>
    </row>
    <row r="25" spans="1:5" x14ac:dyDescent="0.25">
      <c r="A25" s="310"/>
      <c r="B25" s="313"/>
      <c r="C25" s="298"/>
      <c r="D25" s="298"/>
      <c r="E25" s="286"/>
    </row>
    <row r="26" spans="1:5" x14ac:dyDescent="0.25">
      <c r="A26" s="310"/>
      <c r="B26" s="313"/>
      <c r="C26" s="298"/>
      <c r="D26" s="298"/>
      <c r="E26" s="286"/>
    </row>
    <row r="27" spans="1:5" ht="15.75" thickBot="1" x14ac:dyDescent="0.3">
      <c r="A27" s="311"/>
      <c r="B27" s="314"/>
      <c r="C27" s="280"/>
      <c r="D27" s="280"/>
      <c r="E27" s="287"/>
    </row>
    <row r="28" spans="1:5" x14ac:dyDescent="0.25">
      <c r="A28" s="290">
        <v>3</v>
      </c>
      <c r="B28" s="299" t="s">
        <v>20</v>
      </c>
      <c r="C28" s="288" t="s">
        <v>42</v>
      </c>
      <c r="D28" s="288">
        <f>250*0.9</f>
        <v>225</v>
      </c>
      <c r="E28" s="285">
        <v>196.09276484199845</v>
      </c>
    </row>
    <row r="29" spans="1:5" x14ac:dyDescent="0.25">
      <c r="A29" s="291"/>
      <c r="B29" s="300"/>
      <c r="C29" s="294"/>
      <c r="D29" s="294"/>
      <c r="E29" s="286"/>
    </row>
    <row r="30" spans="1:5" x14ac:dyDescent="0.25">
      <c r="A30" s="291"/>
      <c r="B30" s="300"/>
      <c r="C30" s="294"/>
      <c r="D30" s="294"/>
      <c r="E30" s="286"/>
    </row>
    <row r="31" spans="1:5" x14ac:dyDescent="0.25">
      <c r="A31" s="291"/>
      <c r="B31" s="300"/>
      <c r="C31" s="294"/>
      <c r="D31" s="294"/>
      <c r="E31" s="286"/>
    </row>
    <row r="32" spans="1:5" x14ac:dyDescent="0.25">
      <c r="A32" s="291"/>
      <c r="B32" s="300"/>
      <c r="C32" s="294"/>
      <c r="D32" s="294"/>
      <c r="E32" s="286"/>
    </row>
    <row r="33" spans="1:5" x14ac:dyDescent="0.25">
      <c r="A33" s="291"/>
      <c r="B33" s="300"/>
      <c r="C33" s="294"/>
      <c r="D33" s="294"/>
      <c r="E33" s="286"/>
    </row>
    <row r="34" spans="1:5" ht="15.75" thickBot="1" x14ac:dyDescent="0.3">
      <c r="A34" s="292"/>
      <c r="B34" s="301"/>
      <c r="C34" s="289"/>
      <c r="D34" s="289"/>
      <c r="E34" s="287"/>
    </row>
    <row r="35" spans="1:5" x14ac:dyDescent="0.25">
      <c r="A35" s="290">
        <v>4</v>
      </c>
      <c r="B35" s="299" t="s">
        <v>21</v>
      </c>
      <c r="C35" s="288" t="s">
        <v>42</v>
      </c>
      <c r="D35" s="288">
        <f>250*0.9</f>
        <v>225</v>
      </c>
      <c r="E35" s="285">
        <v>119.04629517907358</v>
      </c>
    </row>
    <row r="36" spans="1:5" x14ac:dyDescent="0.25">
      <c r="A36" s="291"/>
      <c r="B36" s="300"/>
      <c r="C36" s="294"/>
      <c r="D36" s="294"/>
      <c r="E36" s="286"/>
    </row>
    <row r="37" spans="1:5" x14ac:dyDescent="0.25">
      <c r="A37" s="291"/>
      <c r="B37" s="300"/>
      <c r="C37" s="294"/>
      <c r="D37" s="294"/>
      <c r="E37" s="286"/>
    </row>
    <row r="38" spans="1:5" x14ac:dyDescent="0.25">
      <c r="A38" s="291"/>
      <c r="B38" s="300"/>
      <c r="C38" s="294"/>
      <c r="D38" s="294"/>
      <c r="E38" s="286"/>
    </row>
    <row r="39" spans="1:5" x14ac:dyDescent="0.25">
      <c r="A39" s="291"/>
      <c r="B39" s="300"/>
      <c r="C39" s="294"/>
      <c r="D39" s="294"/>
      <c r="E39" s="286"/>
    </row>
    <row r="40" spans="1:5" x14ac:dyDescent="0.25">
      <c r="A40" s="291"/>
      <c r="B40" s="300"/>
      <c r="C40" s="294"/>
      <c r="D40" s="294"/>
      <c r="E40" s="286"/>
    </row>
    <row r="41" spans="1:5" x14ac:dyDescent="0.25">
      <c r="A41" s="291"/>
      <c r="B41" s="300"/>
      <c r="C41" s="294"/>
      <c r="D41" s="294"/>
      <c r="E41" s="286"/>
    </row>
    <row r="42" spans="1:5" ht="15.75" thickBot="1" x14ac:dyDescent="0.3">
      <c r="A42" s="292"/>
      <c r="B42" s="301"/>
      <c r="C42" s="289"/>
      <c r="D42" s="289"/>
      <c r="E42" s="287"/>
    </row>
    <row r="43" spans="1:5" x14ac:dyDescent="0.25">
      <c r="A43" s="290">
        <v>5</v>
      </c>
      <c r="B43" s="299" t="s">
        <v>22</v>
      </c>
      <c r="C43" s="288" t="s">
        <v>42</v>
      </c>
      <c r="D43" s="288">
        <f>250*0.9</f>
        <v>225</v>
      </c>
      <c r="E43" s="285">
        <v>116.34117822781255</v>
      </c>
    </row>
    <row r="44" spans="1:5" x14ac:dyDescent="0.25">
      <c r="A44" s="291"/>
      <c r="B44" s="300"/>
      <c r="C44" s="294"/>
      <c r="D44" s="294"/>
      <c r="E44" s="286"/>
    </row>
    <row r="45" spans="1:5" x14ac:dyDescent="0.25">
      <c r="A45" s="291"/>
      <c r="B45" s="300"/>
      <c r="C45" s="294"/>
      <c r="D45" s="294"/>
      <c r="E45" s="286"/>
    </row>
    <row r="46" spans="1:5" x14ac:dyDescent="0.25">
      <c r="A46" s="291"/>
      <c r="B46" s="300"/>
      <c r="C46" s="294"/>
      <c r="D46" s="294"/>
      <c r="E46" s="286"/>
    </row>
    <row r="47" spans="1:5" x14ac:dyDescent="0.25">
      <c r="A47" s="291"/>
      <c r="B47" s="300"/>
      <c r="C47" s="294"/>
      <c r="D47" s="294"/>
      <c r="E47" s="286"/>
    </row>
    <row r="48" spans="1:5" ht="15.75" thickBot="1" x14ac:dyDescent="0.3">
      <c r="A48" s="292"/>
      <c r="B48" s="301"/>
      <c r="C48" s="289"/>
      <c r="D48" s="289"/>
      <c r="E48" s="287"/>
    </row>
    <row r="49" spans="1:5" x14ac:dyDescent="0.25">
      <c r="A49" s="290">
        <v>6</v>
      </c>
      <c r="B49" s="299" t="s">
        <v>24</v>
      </c>
      <c r="C49" s="302" t="s">
        <v>39</v>
      </c>
      <c r="D49" s="288">
        <f>100*0.9</f>
        <v>90</v>
      </c>
      <c r="E49" s="285">
        <v>77.254357722342903</v>
      </c>
    </row>
    <row r="50" spans="1:5" x14ac:dyDescent="0.25">
      <c r="A50" s="291"/>
      <c r="B50" s="300"/>
      <c r="C50" s="303"/>
      <c r="D50" s="294"/>
      <c r="E50" s="286"/>
    </row>
    <row r="51" spans="1:5" x14ac:dyDescent="0.25">
      <c r="A51" s="291"/>
      <c r="B51" s="300"/>
      <c r="C51" s="303"/>
      <c r="D51" s="294"/>
      <c r="E51" s="286"/>
    </row>
    <row r="52" spans="1:5" x14ac:dyDescent="0.25">
      <c r="A52" s="291"/>
      <c r="B52" s="300"/>
      <c r="C52" s="303"/>
      <c r="D52" s="294"/>
      <c r="E52" s="286"/>
    </row>
    <row r="53" spans="1:5" x14ac:dyDescent="0.25">
      <c r="A53" s="291"/>
      <c r="B53" s="300"/>
      <c r="C53" s="303"/>
      <c r="D53" s="294"/>
      <c r="E53" s="286"/>
    </row>
    <row r="54" spans="1:5" x14ac:dyDescent="0.25">
      <c r="A54" s="291"/>
      <c r="B54" s="300"/>
      <c r="C54" s="303"/>
      <c r="D54" s="294"/>
      <c r="E54" s="286"/>
    </row>
    <row r="55" spans="1:5" x14ac:dyDescent="0.25">
      <c r="A55" s="291"/>
      <c r="B55" s="300"/>
      <c r="C55" s="303"/>
      <c r="D55" s="294"/>
      <c r="E55" s="286"/>
    </row>
    <row r="56" spans="1:5" ht="15.75" thickBot="1" x14ac:dyDescent="0.3">
      <c r="A56" s="292"/>
      <c r="B56" s="301"/>
      <c r="C56" s="304"/>
      <c r="D56" s="289"/>
      <c r="E56" s="287"/>
    </row>
    <row r="57" spans="1:5" x14ac:dyDescent="0.25">
      <c r="A57" s="290">
        <v>7</v>
      </c>
      <c r="B57" s="299" t="s">
        <v>81</v>
      </c>
      <c r="C57" s="288" t="s">
        <v>42</v>
      </c>
      <c r="D57" s="288">
        <f>250*0.9</f>
        <v>225</v>
      </c>
      <c r="E57" s="285">
        <v>65.674535184484739</v>
      </c>
    </row>
    <row r="58" spans="1:5" x14ac:dyDescent="0.25">
      <c r="A58" s="291"/>
      <c r="B58" s="300"/>
      <c r="C58" s="294"/>
      <c r="D58" s="294"/>
      <c r="E58" s="286"/>
    </row>
    <row r="59" spans="1:5" x14ac:dyDescent="0.25">
      <c r="A59" s="291"/>
      <c r="B59" s="300"/>
      <c r="C59" s="294"/>
      <c r="D59" s="294"/>
      <c r="E59" s="286"/>
    </row>
    <row r="60" spans="1:5" x14ac:dyDescent="0.25">
      <c r="A60" s="291"/>
      <c r="B60" s="300"/>
      <c r="C60" s="294"/>
      <c r="D60" s="294"/>
      <c r="E60" s="286"/>
    </row>
    <row r="61" spans="1:5" x14ac:dyDescent="0.25">
      <c r="A61" s="291"/>
      <c r="B61" s="300"/>
      <c r="C61" s="294"/>
      <c r="D61" s="294"/>
      <c r="E61" s="286"/>
    </row>
    <row r="62" spans="1:5" x14ac:dyDescent="0.25">
      <c r="A62" s="291"/>
      <c r="B62" s="300"/>
      <c r="C62" s="294"/>
      <c r="D62" s="294"/>
      <c r="E62" s="286"/>
    </row>
    <row r="63" spans="1:5" x14ac:dyDescent="0.25">
      <c r="A63" s="291"/>
      <c r="B63" s="300"/>
      <c r="C63" s="294"/>
      <c r="D63" s="294"/>
      <c r="E63" s="286"/>
    </row>
    <row r="64" spans="1:5" ht="15.75" thickBot="1" x14ac:dyDescent="0.3">
      <c r="A64" s="292"/>
      <c r="B64" s="301"/>
      <c r="C64" s="289"/>
      <c r="D64" s="289"/>
      <c r="E64" s="287"/>
    </row>
    <row r="65" spans="1:5" x14ac:dyDescent="0.25">
      <c r="A65" s="290">
        <v>8</v>
      </c>
      <c r="B65" s="299" t="s">
        <v>38</v>
      </c>
      <c r="C65" s="288" t="s">
        <v>30</v>
      </c>
      <c r="D65" s="288">
        <f>400*0.9</f>
        <v>360</v>
      </c>
      <c r="E65" s="285">
        <v>264.19542009110421</v>
      </c>
    </row>
    <row r="66" spans="1:5" x14ac:dyDescent="0.25">
      <c r="A66" s="291"/>
      <c r="B66" s="300"/>
      <c r="C66" s="294"/>
      <c r="D66" s="294"/>
      <c r="E66" s="286"/>
    </row>
    <row r="67" spans="1:5" x14ac:dyDescent="0.25">
      <c r="A67" s="291"/>
      <c r="B67" s="300"/>
      <c r="C67" s="294"/>
      <c r="D67" s="294"/>
      <c r="E67" s="286"/>
    </row>
    <row r="68" spans="1:5" x14ac:dyDescent="0.25">
      <c r="A68" s="291"/>
      <c r="B68" s="300"/>
      <c r="C68" s="294"/>
      <c r="D68" s="294"/>
      <c r="E68" s="286"/>
    </row>
    <row r="69" spans="1:5" x14ac:dyDescent="0.25">
      <c r="A69" s="291"/>
      <c r="B69" s="300"/>
      <c r="C69" s="294"/>
      <c r="D69" s="294"/>
      <c r="E69" s="286"/>
    </row>
    <row r="70" spans="1:5" ht="15.75" thickBot="1" x14ac:dyDescent="0.3">
      <c r="A70" s="292"/>
      <c r="B70" s="301"/>
      <c r="C70" s="289"/>
      <c r="D70" s="289"/>
      <c r="E70" s="287"/>
    </row>
    <row r="71" spans="1:5" x14ac:dyDescent="0.25">
      <c r="A71" s="290">
        <v>9</v>
      </c>
      <c r="B71" s="299" t="s">
        <v>82</v>
      </c>
      <c r="C71" s="288" t="s">
        <v>42</v>
      </c>
      <c r="D71" s="288">
        <f>250*0.9</f>
        <v>225</v>
      </c>
      <c r="E71" s="285">
        <v>117.82208166828394</v>
      </c>
    </row>
    <row r="72" spans="1:5" x14ac:dyDescent="0.25">
      <c r="A72" s="291"/>
      <c r="B72" s="300"/>
      <c r="C72" s="294"/>
      <c r="D72" s="294"/>
      <c r="E72" s="286"/>
    </row>
    <row r="73" spans="1:5" x14ac:dyDescent="0.25">
      <c r="A73" s="291"/>
      <c r="B73" s="300"/>
      <c r="C73" s="294"/>
      <c r="D73" s="294"/>
      <c r="E73" s="286"/>
    </row>
    <row r="74" spans="1:5" x14ac:dyDescent="0.25">
      <c r="A74" s="291"/>
      <c r="B74" s="300"/>
      <c r="C74" s="294"/>
      <c r="D74" s="294"/>
      <c r="E74" s="286"/>
    </row>
    <row r="75" spans="1:5" x14ac:dyDescent="0.25">
      <c r="A75" s="291"/>
      <c r="B75" s="300"/>
      <c r="C75" s="294"/>
      <c r="D75" s="294"/>
      <c r="E75" s="286"/>
    </row>
    <row r="76" spans="1:5" x14ac:dyDescent="0.25">
      <c r="A76" s="291"/>
      <c r="B76" s="300"/>
      <c r="C76" s="294"/>
      <c r="D76" s="294"/>
      <c r="E76" s="286"/>
    </row>
    <row r="77" spans="1:5" x14ac:dyDescent="0.25">
      <c r="A77" s="291"/>
      <c r="B77" s="300"/>
      <c r="C77" s="294"/>
      <c r="D77" s="294"/>
      <c r="E77" s="286"/>
    </row>
    <row r="78" spans="1:5" ht="15.75" thickBot="1" x14ac:dyDescent="0.3">
      <c r="A78" s="292"/>
      <c r="B78" s="301"/>
      <c r="C78" s="289"/>
      <c r="D78" s="289"/>
      <c r="E78" s="287"/>
    </row>
    <row r="79" spans="1:5" x14ac:dyDescent="0.25">
      <c r="A79" s="290">
        <v>10</v>
      </c>
      <c r="B79" s="299" t="s">
        <v>68</v>
      </c>
      <c r="C79" s="288" t="s">
        <v>37</v>
      </c>
      <c r="D79" s="288">
        <f>160*0.9</f>
        <v>144</v>
      </c>
      <c r="E79" s="285">
        <v>142.95349490206689</v>
      </c>
    </row>
    <row r="80" spans="1:5" x14ac:dyDescent="0.25">
      <c r="A80" s="291"/>
      <c r="B80" s="300"/>
      <c r="C80" s="294"/>
      <c r="D80" s="294"/>
      <c r="E80" s="286"/>
    </row>
    <row r="81" spans="1:5" x14ac:dyDescent="0.25">
      <c r="A81" s="291"/>
      <c r="B81" s="300"/>
      <c r="C81" s="294"/>
      <c r="D81" s="294"/>
      <c r="E81" s="286"/>
    </row>
    <row r="82" spans="1:5" x14ac:dyDescent="0.25">
      <c r="A82" s="291"/>
      <c r="B82" s="300"/>
      <c r="C82" s="294"/>
      <c r="D82" s="294"/>
      <c r="E82" s="286"/>
    </row>
    <row r="83" spans="1:5" x14ac:dyDescent="0.25">
      <c r="A83" s="291"/>
      <c r="B83" s="300"/>
      <c r="C83" s="294"/>
      <c r="D83" s="294"/>
      <c r="E83" s="286"/>
    </row>
    <row r="84" spans="1:5" ht="15.75" thickBot="1" x14ac:dyDescent="0.3">
      <c r="A84" s="292"/>
      <c r="B84" s="301"/>
      <c r="C84" s="289"/>
      <c r="D84" s="289"/>
      <c r="E84" s="287"/>
    </row>
    <row r="85" spans="1:5" x14ac:dyDescent="0.25">
      <c r="A85" s="290">
        <v>11</v>
      </c>
      <c r="B85" s="299" t="s">
        <v>41</v>
      </c>
      <c r="C85" s="288" t="s">
        <v>83</v>
      </c>
      <c r="D85" s="288">
        <f>63*0.9</f>
        <v>56.7</v>
      </c>
      <c r="E85" s="285">
        <v>49.51268196891219</v>
      </c>
    </row>
    <row r="86" spans="1:5" x14ac:dyDescent="0.25">
      <c r="A86" s="291"/>
      <c r="B86" s="300"/>
      <c r="C86" s="294"/>
      <c r="D86" s="294"/>
      <c r="E86" s="286"/>
    </row>
    <row r="87" spans="1:5" x14ac:dyDescent="0.25">
      <c r="A87" s="291"/>
      <c r="B87" s="300"/>
      <c r="C87" s="294"/>
      <c r="D87" s="294"/>
      <c r="E87" s="286"/>
    </row>
    <row r="88" spans="1:5" ht="15.75" thickBot="1" x14ac:dyDescent="0.3">
      <c r="A88" s="292"/>
      <c r="B88" s="301"/>
      <c r="C88" s="289"/>
      <c r="D88" s="289"/>
      <c r="E88" s="287"/>
    </row>
    <row r="89" spans="1:5" x14ac:dyDescent="0.25">
      <c r="A89" s="290">
        <v>12</v>
      </c>
      <c r="B89" s="299" t="s">
        <v>43</v>
      </c>
      <c r="C89" s="288" t="s">
        <v>37</v>
      </c>
      <c r="D89" s="288">
        <f>160*0.9</f>
        <v>144</v>
      </c>
      <c r="E89" s="285">
        <v>137.18784417383159</v>
      </c>
    </row>
    <row r="90" spans="1:5" x14ac:dyDescent="0.25">
      <c r="A90" s="291"/>
      <c r="B90" s="300"/>
      <c r="C90" s="294"/>
      <c r="D90" s="294"/>
      <c r="E90" s="286"/>
    </row>
    <row r="91" spans="1:5" x14ac:dyDescent="0.25">
      <c r="A91" s="291"/>
      <c r="B91" s="300"/>
      <c r="C91" s="294"/>
      <c r="D91" s="294"/>
      <c r="E91" s="286"/>
    </row>
    <row r="92" spans="1:5" ht="15.75" thickBot="1" x14ac:dyDescent="0.3">
      <c r="A92" s="292"/>
      <c r="B92" s="301"/>
      <c r="C92" s="289"/>
      <c r="D92" s="289"/>
      <c r="E92" s="287"/>
    </row>
    <row r="93" spans="1:5" x14ac:dyDescent="0.25">
      <c r="A93" s="290">
        <v>13</v>
      </c>
      <c r="B93" s="299" t="s">
        <v>45</v>
      </c>
      <c r="C93" s="288" t="s">
        <v>42</v>
      </c>
      <c r="D93" s="288">
        <f>250*0.9</f>
        <v>225</v>
      </c>
      <c r="E93" s="285">
        <v>156.10837194927092</v>
      </c>
    </row>
    <row r="94" spans="1:5" x14ac:dyDescent="0.25">
      <c r="A94" s="291"/>
      <c r="B94" s="300"/>
      <c r="C94" s="294"/>
      <c r="D94" s="294"/>
      <c r="E94" s="286"/>
    </row>
    <row r="95" spans="1:5" x14ac:dyDescent="0.25">
      <c r="A95" s="291"/>
      <c r="B95" s="300"/>
      <c r="C95" s="294"/>
      <c r="D95" s="294"/>
      <c r="E95" s="286"/>
    </row>
    <row r="96" spans="1:5" ht="15.75" thickBot="1" x14ac:dyDescent="0.3">
      <c r="A96" s="292"/>
      <c r="B96" s="301"/>
      <c r="C96" s="289"/>
      <c r="D96" s="289"/>
      <c r="E96" s="287"/>
    </row>
    <row r="97" spans="1:5" x14ac:dyDescent="0.25">
      <c r="A97" s="290">
        <v>14</v>
      </c>
      <c r="B97" s="299" t="s">
        <v>46</v>
      </c>
      <c r="C97" s="288" t="s">
        <v>42</v>
      </c>
      <c r="D97" s="288">
        <f>250*0.9</f>
        <v>225</v>
      </c>
      <c r="E97" s="285">
        <v>214.23876833257455</v>
      </c>
    </row>
    <row r="98" spans="1:5" x14ac:dyDescent="0.25">
      <c r="A98" s="291"/>
      <c r="B98" s="300"/>
      <c r="C98" s="294"/>
      <c r="D98" s="294"/>
      <c r="E98" s="286"/>
    </row>
    <row r="99" spans="1:5" x14ac:dyDescent="0.25">
      <c r="A99" s="291"/>
      <c r="B99" s="300"/>
      <c r="C99" s="294"/>
      <c r="D99" s="294"/>
      <c r="E99" s="286"/>
    </row>
    <row r="100" spans="1:5" ht="15.75" thickBot="1" x14ac:dyDescent="0.3">
      <c r="A100" s="292"/>
      <c r="B100" s="301"/>
      <c r="C100" s="289"/>
      <c r="D100" s="289"/>
      <c r="E100" s="287"/>
    </row>
    <row r="101" spans="1:5" x14ac:dyDescent="0.25">
      <c r="A101" s="290">
        <v>15</v>
      </c>
      <c r="B101" s="295" t="s">
        <v>47</v>
      </c>
      <c r="C101" s="279" t="s">
        <v>84</v>
      </c>
      <c r="D101" s="279">
        <f>(1000+1000)*0.9</f>
        <v>1800</v>
      </c>
      <c r="E101" s="285">
        <v>1374.289624312491</v>
      </c>
    </row>
    <row r="102" spans="1:5" x14ac:dyDescent="0.25">
      <c r="A102" s="291"/>
      <c r="B102" s="296"/>
      <c r="C102" s="298"/>
      <c r="D102" s="298"/>
      <c r="E102" s="286"/>
    </row>
    <row r="103" spans="1:5" x14ac:dyDescent="0.25">
      <c r="A103" s="291"/>
      <c r="B103" s="296"/>
      <c r="C103" s="298"/>
      <c r="D103" s="298"/>
      <c r="E103" s="286"/>
    </row>
    <row r="104" spans="1:5" x14ac:dyDescent="0.25">
      <c r="A104" s="291"/>
      <c r="B104" s="296"/>
      <c r="C104" s="298"/>
      <c r="D104" s="298"/>
      <c r="E104" s="286"/>
    </row>
    <row r="105" spans="1:5" x14ac:dyDescent="0.25">
      <c r="A105" s="291"/>
      <c r="B105" s="296"/>
      <c r="C105" s="298"/>
      <c r="D105" s="298"/>
      <c r="E105" s="286"/>
    </row>
    <row r="106" spans="1:5" x14ac:dyDescent="0.25">
      <c r="A106" s="291"/>
      <c r="B106" s="296"/>
      <c r="C106" s="298"/>
      <c r="D106" s="298"/>
      <c r="E106" s="286"/>
    </row>
    <row r="107" spans="1:5" x14ac:dyDescent="0.25">
      <c r="A107" s="291"/>
      <c r="B107" s="296"/>
      <c r="C107" s="298"/>
      <c r="D107" s="298"/>
      <c r="E107" s="286"/>
    </row>
    <row r="108" spans="1:5" ht="15.75" thickBot="1" x14ac:dyDescent="0.3">
      <c r="A108" s="292"/>
      <c r="B108" s="297"/>
      <c r="C108" s="280"/>
      <c r="D108" s="280"/>
      <c r="E108" s="287"/>
    </row>
    <row r="109" spans="1:5" x14ac:dyDescent="0.25">
      <c r="A109" s="290">
        <v>16</v>
      </c>
      <c r="B109" s="295" t="s">
        <v>85</v>
      </c>
      <c r="C109" s="288" t="s">
        <v>86</v>
      </c>
      <c r="D109" s="288">
        <f>(630+630)*0.9</f>
        <v>1134</v>
      </c>
      <c r="E109" s="285">
        <v>900.194964818377</v>
      </c>
    </row>
    <row r="110" spans="1:5" x14ac:dyDescent="0.25">
      <c r="A110" s="291"/>
      <c r="B110" s="296"/>
      <c r="C110" s="294"/>
      <c r="D110" s="294"/>
      <c r="E110" s="286"/>
    </row>
    <row r="111" spans="1:5" x14ac:dyDescent="0.25">
      <c r="A111" s="291"/>
      <c r="B111" s="296"/>
      <c r="C111" s="294"/>
      <c r="D111" s="294"/>
      <c r="E111" s="286"/>
    </row>
    <row r="112" spans="1:5" x14ac:dyDescent="0.25">
      <c r="A112" s="291"/>
      <c r="B112" s="296"/>
      <c r="C112" s="294"/>
      <c r="D112" s="294"/>
      <c r="E112" s="286"/>
    </row>
    <row r="113" spans="1:5" x14ac:dyDescent="0.25">
      <c r="A113" s="291"/>
      <c r="B113" s="296"/>
      <c r="C113" s="294"/>
      <c r="D113" s="294"/>
      <c r="E113" s="286"/>
    </row>
    <row r="114" spans="1:5" x14ac:dyDescent="0.25">
      <c r="A114" s="291"/>
      <c r="B114" s="296"/>
      <c r="C114" s="294"/>
      <c r="D114" s="294"/>
      <c r="E114" s="286"/>
    </row>
    <row r="115" spans="1:5" x14ac:dyDescent="0.25">
      <c r="A115" s="291"/>
      <c r="B115" s="296"/>
      <c r="C115" s="294"/>
      <c r="D115" s="294"/>
      <c r="E115" s="286"/>
    </row>
    <row r="116" spans="1:5" x14ac:dyDescent="0.25">
      <c r="A116" s="291"/>
      <c r="B116" s="296"/>
      <c r="C116" s="294"/>
      <c r="D116" s="294"/>
      <c r="E116" s="286"/>
    </row>
    <row r="117" spans="1:5" x14ac:dyDescent="0.25">
      <c r="A117" s="291"/>
      <c r="B117" s="296"/>
      <c r="C117" s="294"/>
      <c r="D117" s="294"/>
      <c r="E117" s="286"/>
    </row>
    <row r="118" spans="1:5" x14ac:dyDescent="0.25">
      <c r="A118" s="291"/>
      <c r="B118" s="296"/>
      <c r="C118" s="294"/>
      <c r="D118" s="294"/>
      <c r="E118" s="286"/>
    </row>
    <row r="119" spans="1:5" x14ac:dyDescent="0.25">
      <c r="A119" s="291"/>
      <c r="B119" s="296"/>
      <c r="C119" s="294"/>
      <c r="D119" s="294"/>
      <c r="E119" s="286"/>
    </row>
    <row r="120" spans="1:5" ht="15.75" thickBot="1" x14ac:dyDescent="0.3">
      <c r="A120" s="292"/>
      <c r="B120" s="297"/>
      <c r="C120" s="289"/>
      <c r="D120" s="289"/>
      <c r="E120" s="287"/>
    </row>
    <row r="121" spans="1:5" x14ac:dyDescent="0.25">
      <c r="A121" s="290">
        <v>17</v>
      </c>
      <c r="B121" s="295" t="s">
        <v>87</v>
      </c>
      <c r="C121" s="288" t="s">
        <v>30</v>
      </c>
      <c r="D121" s="288">
        <f>400*0.9</f>
        <v>360</v>
      </c>
      <c r="E121" s="285">
        <v>275.7069761683685</v>
      </c>
    </row>
    <row r="122" spans="1:5" x14ac:dyDescent="0.25">
      <c r="A122" s="291"/>
      <c r="B122" s="296"/>
      <c r="C122" s="294"/>
      <c r="D122" s="294"/>
      <c r="E122" s="286"/>
    </row>
    <row r="123" spans="1:5" x14ac:dyDescent="0.25">
      <c r="A123" s="291"/>
      <c r="B123" s="296"/>
      <c r="C123" s="294"/>
      <c r="D123" s="294"/>
      <c r="E123" s="286"/>
    </row>
    <row r="124" spans="1:5" x14ac:dyDescent="0.25">
      <c r="A124" s="291"/>
      <c r="B124" s="296"/>
      <c r="C124" s="294"/>
      <c r="D124" s="294"/>
      <c r="E124" s="286"/>
    </row>
    <row r="125" spans="1:5" x14ac:dyDescent="0.25">
      <c r="A125" s="291"/>
      <c r="B125" s="296"/>
      <c r="C125" s="294"/>
      <c r="D125" s="294"/>
      <c r="E125" s="286"/>
    </row>
    <row r="126" spans="1:5" x14ac:dyDescent="0.25">
      <c r="A126" s="291"/>
      <c r="B126" s="296"/>
      <c r="C126" s="294"/>
      <c r="D126" s="294"/>
      <c r="E126" s="286"/>
    </row>
    <row r="127" spans="1:5" x14ac:dyDescent="0.25">
      <c r="A127" s="291"/>
      <c r="B127" s="296"/>
      <c r="C127" s="294"/>
      <c r="D127" s="294"/>
      <c r="E127" s="286"/>
    </row>
    <row r="128" spans="1:5" ht="15.75" thickBot="1" x14ac:dyDescent="0.3">
      <c r="A128" s="292"/>
      <c r="B128" s="297"/>
      <c r="C128" s="289"/>
      <c r="D128" s="289"/>
      <c r="E128" s="287"/>
    </row>
    <row r="129" spans="1:5" x14ac:dyDescent="0.25">
      <c r="A129" s="290">
        <v>18</v>
      </c>
      <c r="B129" s="295" t="s">
        <v>88</v>
      </c>
      <c r="C129" s="288" t="s">
        <v>89</v>
      </c>
      <c r="D129" s="288">
        <f>(1000+1000)*0.9</f>
        <v>1800</v>
      </c>
      <c r="E129" s="285">
        <v>1284.981274162463</v>
      </c>
    </row>
    <row r="130" spans="1:5" x14ac:dyDescent="0.25">
      <c r="A130" s="291"/>
      <c r="B130" s="296"/>
      <c r="C130" s="294"/>
      <c r="D130" s="294"/>
      <c r="E130" s="286"/>
    </row>
    <row r="131" spans="1:5" x14ac:dyDescent="0.25">
      <c r="A131" s="291"/>
      <c r="B131" s="296"/>
      <c r="C131" s="294"/>
      <c r="D131" s="294"/>
      <c r="E131" s="286"/>
    </row>
    <row r="132" spans="1:5" x14ac:dyDescent="0.25">
      <c r="A132" s="291"/>
      <c r="B132" s="296"/>
      <c r="C132" s="294"/>
      <c r="D132" s="294"/>
      <c r="E132" s="286"/>
    </row>
    <row r="133" spans="1:5" x14ac:dyDescent="0.25">
      <c r="A133" s="291"/>
      <c r="B133" s="296"/>
      <c r="C133" s="294"/>
      <c r="D133" s="294"/>
      <c r="E133" s="286"/>
    </row>
    <row r="134" spans="1:5" x14ac:dyDescent="0.25">
      <c r="A134" s="291"/>
      <c r="B134" s="296"/>
      <c r="C134" s="294"/>
      <c r="D134" s="294"/>
      <c r="E134" s="286"/>
    </row>
    <row r="135" spans="1:5" x14ac:dyDescent="0.25">
      <c r="A135" s="291"/>
      <c r="B135" s="296"/>
      <c r="C135" s="294"/>
      <c r="D135" s="294"/>
      <c r="E135" s="286"/>
    </row>
    <row r="136" spans="1:5" x14ac:dyDescent="0.25">
      <c r="A136" s="291"/>
      <c r="B136" s="296"/>
      <c r="C136" s="294"/>
      <c r="D136" s="294"/>
      <c r="E136" s="286"/>
    </row>
    <row r="137" spans="1:5" x14ac:dyDescent="0.25">
      <c r="A137" s="291"/>
      <c r="B137" s="296"/>
      <c r="C137" s="294"/>
      <c r="D137" s="294"/>
      <c r="E137" s="286"/>
    </row>
    <row r="138" spans="1:5" ht="15.75" thickBot="1" x14ac:dyDescent="0.3">
      <c r="A138" s="292"/>
      <c r="B138" s="297"/>
      <c r="C138" s="289"/>
      <c r="D138" s="289"/>
      <c r="E138" s="287"/>
    </row>
    <row r="139" spans="1:5" x14ac:dyDescent="0.25">
      <c r="A139" s="290">
        <v>19</v>
      </c>
      <c r="B139" s="295" t="s">
        <v>90</v>
      </c>
      <c r="C139" s="288" t="s">
        <v>89</v>
      </c>
      <c r="D139" s="288">
        <f>(1000+1000)*0.9</f>
        <v>1800</v>
      </c>
      <c r="E139" s="285">
        <v>1494.1440760946423</v>
      </c>
    </row>
    <row r="140" spans="1:5" x14ac:dyDescent="0.25">
      <c r="A140" s="291"/>
      <c r="B140" s="296"/>
      <c r="C140" s="294"/>
      <c r="D140" s="294"/>
      <c r="E140" s="286"/>
    </row>
    <row r="141" spans="1:5" x14ac:dyDescent="0.25">
      <c r="A141" s="291"/>
      <c r="B141" s="296"/>
      <c r="C141" s="294"/>
      <c r="D141" s="294"/>
      <c r="E141" s="286"/>
    </row>
    <row r="142" spans="1:5" x14ac:dyDescent="0.25">
      <c r="A142" s="291"/>
      <c r="B142" s="296"/>
      <c r="C142" s="294"/>
      <c r="D142" s="294"/>
      <c r="E142" s="286"/>
    </row>
    <row r="143" spans="1:5" x14ac:dyDescent="0.25">
      <c r="A143" s="291"/>
      <c r="B143" s="296"/>
      <c r="C143" s="294"/>
      <c r="D143" s="294"/>
      <c r="E143" s="286"/>
    </row>
    <row r="144" spans="1:5" x14ac:dyDescent="0.25">
      <c r="A144" s="291"/>
      <c r="B144" s="296"/>
      <c r="C144" s="294"/>
      <c r="D144" s="294"/>
      <c r="E144" s="286"/>
    </row>
    <row r="145" spans="1:5" x14ac:dyDescent="0.25">
      <c r="A145" s="291"/>
      <c r="B145" s="296"/>
      <c r="C145" s="294"/>
      <c r="D145" s="294"/>
      <c r="E145" s="286"/>
    </row>
    <row r="146" spans="1:5" x14ac:dyDescent="0.25">
      <c r="A146" s="291"/>
      <c r="B146" s="296"/>
      <c r="C146" s="294"/>
      <c r="D146" s="294"/>
      <c r="E146" s="286"/>
    </row>
    <row r="147" spans="1:5" x14ac:dyDescent="0.25">
      <c r="A147" s="291"/>
      <c r="B147" s="296"/>
      <c r="C147" s="294"/>
      <c r="D147" s="294"/>
      <c r="E147" s="286"/>
    </row>
    <row r="148" spans="1:5" ht="15.75" thickBot="1" x14ac:dyDescent="0.3">
      <c r="A148" s="292"/>
      <c r="B148" s="297"/>
      <c r="C148" s="289"/>
      <c r="D148" s="289"/>
      <c r="E148" s="287"/>
    </row>
    <row r="149" spans="1:5" x14ac:dyDescent="0.25">
      <c r="A149" s="290">
        <v>20</v>
      </c>
      <c r="B149" s="277" t="s">
        <v>91</v>
      </c>
      <c r="C149" s="288" t="s">
        <v>42</v>
      </c>
      <c r="D149" s="288">
        <f>250*0.9</f>
        <v>225</v>
      </c>
      <c r="E149" s="285">
        <v>72.763126319541101</v>
      </c>
    </row>
    <row r="150" spans="1:5" ht="15.75" thickBot="1" x14ac:dyDescent="0.3">
      <c r="A150" s="292"/>
      <c r="B150" s="278"/>
      <c r="C150" s="289"/>
      <c r="D150" s="289"/>
      <c r="E150" s="287"/>
    </row>
    <row r="151" spans="1:5" x14ac:dyDescent="0.25">
      <c r="A151" s="290">
        <v>21</v>
      </c>
      <c r="B151" s="277" t="s">
        <v>92</v>
      </c>
      <c r="C151" s="288" t="s">
        <v>93</v>
      </c>
      <c r="D151" s="288">
        <f>40*0.9</f>
        <v>36</v>
      </c>
      <c r="E151" s="285">
        <v>24.745133852417435</v>
      </c>
    </row>
    <row r="152" spans="1:5" x14ac:dyDescent="0.25">
      <c r="A152" s="291"/>
      <c r="B152" s="293"/>
      <c r="C152" s="294"/>
      <c r="D152" s="294"/>
      <c r="E152" s="286"/>
    </row>
    <row r="153" spans="1:5" x14ac:dyDescent="0.25">
      <c r="A153" s="291"/>
      <c r="B153" s="293"/>
      <c r="C153" s="294"/>
      <c r="D153" s="294"/>
      <c r="E153" s="286"/>
    </row>
    <row r="154" spans="1:5" ht="15.75" thickBot="1" x14ac:dyDescent="0.3">
      <c r="A154" s="292"/>
      <c r="B154" s="278"/>
      <c r="C154" s="289"/>
      <c r="D154" s="289"/>
      <c r="E154" s="287"/>
    </row>
    <row r="155" spans="1:5" ht="33.75" customHeight="1" x14ac:dyDescent="0.25">
      <c r="A155" s="275">
        <v>22</v>
      </c>
      <c r="B155" s="277" t="s">
        <v>94</v>
      </c>
      <c r="C155" s="288" t="s">
        <v>39</v>
      </c>
      <c r="D155" s="288">
        <f>100*0.9</f>
        <v>90</v>
      </c>
      <c r="E155" s="281">
        <v>77.560411100040326</v>
      </c>
    </row>
    <row r="156" spans="1:5" ht="2.25" customHeight="1" thickBot="1" x14ac:dyDescent="0.3">
      <c r="A156" s="276"/>
      <c r="B156" s="278"/>
      <c r="C156" s="289"/>
      <c r="D156" s="289"/>
      <c r="E156" s="282"/>
    </row>
    <row r="157" spans="1:5" ht="18.75" customHeight="1" x14ac:dyDescent="0.25">
      <c r="A157" s="275">
        <v>23</v>
      </c>
      <c r="B157" s="277" t="s">
        <v>95</v>
      </c>
      <c r="C157" s="279" t="s">
        <v>80</v>
      </c>
      <c r="D157" s="279">
        <f>(400+400)*0.9</f>
        <v>720</v>
      </c>
      <c r="E157" s="281">
        <v>666.68747614302993</v>
      </c>
    </row>
    <row r="158" spans="1:5" ht="36.75" customHeight="1" thickBot="1" x14ac:dyDescent="0.3">
      <c r="A158" s="276"/>
      <c r="B158" s="278"/>
      <c r="C158" s="280"/>
      <c r="D158" s="280"/>
      <c r="E158" s="282"/>
    </row>
    <row r="159" spans="1:5" ht="18.75" customHeight="1" x14ac:dyDescent="0.25">
      <c r="A159" s="275">
        <v>24</v>
      </c>
      <c r="B159" s="283" t="s">
        <v>245</v>
      </c>
      <c r="C159" s="279" t="s">
        <v>214</v>
      </c>
      <c r="D159" s="279">
        <f>160*0.9</f>
        <v>144</v>
      </c>
      <c r="E159" s="281">
        <v>125.53807044212334</v>
      </c>
    </row>
    <row r="160" spans="1:5" ht="15.75" thickBot="1" x14ac:dyDescent="0.3">
      <c r="A160" s="276"/>
      <c r="B160" s="284"/>
      <c r="C160" s="280"/>
      <c r="D160" s="280"/>
      <c r="E160" s="282"/>
    </row>
    <row r="161" spans="1:5" ht="18.75" customHeight="1" x14ac:dyDescent="0.25">
      <c r="A161" s="275">
        <v>25</v>
      </c>
      <c r="B161" s="283" t="s">
        <v>140</v>
      </c>
      <c r="C161" s="279" t="s">
        <v>198</v>
      </c>
      <c r="D161" s="279">
        <f>160*0.9</f>
        <v>144</v>
      </c>
      <c r="E161" s="281">
        <v>121.86542990975428</v>
      </c>
    </row>
    <row r="162" spans="1:5" x14ac:dyDescent="0.25">
      <c r="A162" s="330"/>
      <c r="B162" s="331"/>
      <c r="C162" s="298"/>
      <c r="D162" s="298"/>
      <c r="E162" s="329"/>
    </row>
    <row r="163" spans="1:5" ht="15.75" thickBot="1" x14ac:dyDescent="0.3">
      <c r="A163" s="276"/>
      <c r="B163" s="284"/>
      <c r="C163" s="280"/>
      <c r="D163" s="280"/>
      <c r="E163" s="282"/>
    </row>
    <row r="164" spans="1:5" ht="18.75" customHeight="1" x14ac:dyDescent="0.25">
      <c r="A164" s="275">
        <v>26</v>
      </c>
      <c r="B164" s="283" t="s">
        <v>49</v>
      </c>
      <c r="C164" s="279" t="s">
        <v>246</v>
      </c>
      <c r="D164" s="279" t="s">
        <v>216</v>
      </c>
      <c r="E164" s="281" t="e">
        <v>#VALUE!</v>
      </c>
    </row>
    <row r="165" spans="1:5" ht="15.75" thickBot="1" x14ac:dyDescent="0.3">
      <c r="A165" s="276"/>
      <c r="B165" s="284"/>
      <c r="C165" s="280"/>
      <c r="D165" s="280"/>
      <c r="E165" s="282"/>
    </row>
  </sheetData>
  <sheetProtection formatCells="0" formatColumns="0" formatRows="0" insertRows="0"/>
  <mergeCells count="136">
    <mergeCell ref="E161:E163"/>
    <mergeCell ref="A164:A165"/>
    <mergeCell ref="B164:B165"/>
    <mergeCell ref="C164:C165"/>
    <mergeCell ref="D164:D165"/>
    <mergeCell ref="E164:E165"/>
    <mergeCell ref="A161:A163"/>
    <mergeCell ref="B161:B163"/>
    <mergeCell ref="C161:C163"/>
    <mergeCell ref="D161:D163"/>
    <mergeCell ref="B2:D3"/>
    <mergeCell ref="E12:E17"/>
    <mergeCell ref="A18:A27"/>
    <mergeCell ref="B18:B27"/>
    <mergeCell ref="C18:C27"/>
    <mergeCell ref="D18:D27"/>
    <mergeCell ref="A12:A17"/>
    <mergeCell ref="B12:B17"/>
    <mergeCell ref="C12:C17"/>
    <mergeCell ref="D12:D17"/>
    <mergeCell ref="A8:A11"/>
    <mergeCell ref="B8:B11"/>
    <mergeCell ref="C8:C11"/>
    <mergeCell ref="D8:D11"/>
    <mergeCell ref="E18:E27"/>
    <mergeCell ref="E8:E11"/>
    <mergeCell ref="E35:E42"/>
    <mergeCell ref="E28:E34"/>
    <mergeCell ref="A35:A42"/>
    <mergeCell ref="B35:B42"/>
    <mergeCell ref="C35:C42"/>
    <mergeCell ref="D35:D42"/>
    <mergeCell ref="A28:A34"/>
    <mergeCell ref="A49:A56"/>
    <mergeCell ref="B49:B56"/>
    <mergeCell ref="C49:C56"/>
    <mergeCell ref="D49:D56"/>
    <mergeCell ref="A43:A48"/>
    <mergeCell ref="B43:B48"/>
    <mergeCell ref="C43:C48"/>
    <mergeCell ref="D43:D48"/>
    <mergeCell ref="B28:B34"/>
    <mergeCell ref="C28:C34"/>
    <mergeCell ref="D28:D34"/>
    <mergeCell ref="D57:D64"/>
    <mergeCell ref="E43:E48"/>
    <mergeCell ref="E49:E56"/>
    <mergeCell ref="E57:E64"/>
    <mergeCell ref="E79:E84"/>
    <mergeCell ref="E65:E70"/>
    <mergeCell ref="E71:E78"/>
    <mergeCell ref="A65:A70"/>
    <mergeCell ref="B65:B70"/>
    <mergeCell ref="C65:C70"/>
    <mergeCell ref="D65:D70"/>
    <mergeCell ref="A57:A64"/>
    <mergeCell ref="B57:B64"/>
    <mergeCell ref="C57:C64"/>
    <mergeCell ref="A79:A84"/>
    <mergeCell ref="B79:B84"/>
    <mergeCell ref="C79:C84"/>
    <mergeCell ref="D79:D84"/>
    <mergeCell ref="A71:A78"/>
    <mergeCell ref="B71:B78"/>
    <mergeCell ref="C71:C78"/>
    <mergeCell ref="D71:D78"/>
    <mergeCell ref="D97:D100"/>
    <mergeCell ref="A93:A96"/>
    <mergeCell ref="B93:B96"/>
    <mergeCell ref="C93:C96"/>
    <mergeCell ref="D93:D96"/>
    <mergeCell ref="D101:D108"/>
    <mergeCell ref="E89:E92"/>
    <mergeCell ref="E85:E88"/>
    <mergeCell ref="A89:A92"/>
    <mergeCell ref="B89:B92"/>
    <mergeCell ref="C89:C92"/>
    <mergeCell ref="D89:D92"/>
    <mergeCell ref="A85:A88"/>
    <mergeCell ref="B85:B88"/>
    <mergeCell ref="C85:C88"/>
    <mergeCell ref="D85:D88"/>
    <mergeCell ref="E93:E96"/>
    <mergeCell ref="E97:E100"/>
    <mergeCell ref="E101:E108"/>
    <mergeCell ref="E129:E138"/>
    <mergeCell ref="E109:E120"/>
    <mergeCell ref="E121:E128"/>
    <mergeCell ref="A109:A120"/>
    <mergeCell ref="B109:B120"/>
    <mergeCell ref="C109:C120"/>
    <mergeCell ref="D109:D120"/>
    <mergeCell ref="A101:A108"/>
    <mergeCell ref="B101:B108"/>
    <mergeCell ref="C101:C108"/>
    <mergeCell ref="A129:A138"/>
    <mergeCell ref="B129:B138"/>
    <mergeCell ref="C129:C138"/>
    <mergeCell ref="D129:D138"/>
    <mergeCell ref="A121:A128"/>
    <mergeCell ref="B121:B128"/>
    <mergeCell ref="C121:C128"/>
    <mergeCell ref="D121:D128"/>
    <mergeCell ref="A97:A100"/>
    <mergeCell ref="B97:B100"/>
    <mergeCell ref="C97:C100"/>
    <mergeCell ref="E149:E150"/>
    <mergeCell ref="E139:E148"/>
    <mergeCell ref="A149:A150"/>
    <mergeCell ref="B149:B150"/>
    <mergeCell ref="C149:C150"/>
    <mergeCell ref="D149:D150"/>
    <mergeCell ref="A139:A148"/>
    <mergeCell ref="B139:B148"/>
    <mergeCell ref="C139:C148"/>
    <mergeCell ref="D139:D148"/>
    <mergeCell ref="E151:E154"/>
    <mergeCell ref="A155:A156"/>
    <mergeCell ref="B155:B156"/>
    <mergeCell ref="C155:C156"/>
    <mergeCell ref="D155:D156"/>
    <mergeCell ref="A151:A154"/>
    <mergeCell ref="B151:B154"/>
    <mergeCell ref="C151:C154"/>
    <mergeCell ref="D151:D154"/>
    <mergeCell ref="A157:A158"/>
    <mergeCell ref="B157:B158"/>
    <mergeCell ref="C157:C158"/>
    <mergeCell ref="D157:D158"/>
    <mergeCell ref="E157:E158"/>
    <mergeCell ref="E155:E156"/>
    <mergeCell ref="E159:E160"/>
    <mergeCell ref="A159:A160"/>
    <mergeCell ref="B159:B160"/>
    <mergeCell ref="C159:C160"/>
    <mergeCell ref="D159:D160"/>
  </mergeCells>
  <pageMargins left="0.7" right="0.7" top="0.75" bottom="0.75" header="0.3" footer="0.3"/>
  <pageSetup paperSize="9" scale="56" orientation="portrait" r:id="rId1"/>
  <rowBreaks count="2" manualBreakCount="2">
    <brk id="56" max="35" man="1"/>
    <brk id="120" max="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view="pageBreakPreview" zoomScale="90" zoomScaleNormal="70" zoomScaleSheetLayoutView="90" workbookViewId="0">
      <selection activeCell="J22" sqref="J22"/>
    </sheetView>
  </sheetViews>
  <sheetFormatPr defaultColWidth="9.140625" defaultRowHeight="15" x14ac:dyDescent="0.25"/>
  <cols>
    <col min="1" max="1" width="8" style="5" customWidth="1"/>
    <col min="2" max="2" width="20.42578125" style="5" customWidth="1"/>
    <col min="3" max="4" width="22.5703125" style="5" customWidth="1"/>
    <col min="5" max="5" width="11.140625" style="5" customWidth="1"/>
    <col min="6" max="16384" width="9.140625" style="5"/>
  </cols>
  <sheetData>
    <row r="1" spans="1:5" x14ac:dyDescent="0.25">
      <c r="A1" s="4"/>
      <c r="B1" s="4"/>
      <c r="C1" s="4"/>
      <c r="D1" s="4"/>
    </row>
    <row r="2" spans="1:5" x14ac:dyDescent="0.25">
      <c r="A2" s="4"/>
      <c r="B2" s="305" t="s">
        <v>96</v>
      </c>
      <c r="C2" s="306"/>
      <c r="D2" s="306"/>
    </row>
    <row r="3" spans="1:5" x14ac:dyDescent="0.25">
      <c r="A3" s="4"/>
      <c r="B3" s="307"/>
      <c r="C3" s="308"/>
      <c r="D3" s="308"/>
    </row>
    <row r="4" spans="1:5" ht="20.25" x14ac:dyDescent="0.25">
      <c r="A4" s="4"/>
      <c r="B4" s="6"/>
      <c r="C4" s="6"/>
      <c r="D4" s="6"/>
    </row>
    <row r="5" spans="1:5" ht="20.25" customHeight="1" x14ac:dyDescent="0.25">
      <c r="A5" s="4"/>
      <c r="B5" s="6"/>
      <c r="C5" s="6"/>
      <c r="D5" s="6"/>
    </row>
    <row r="6" spans="1:5" ht="30" customHeight="1" x14ac:dyDescent="0.25">
      <c r="A6" s="4"/>
      <c r="B6" s="6"/>
      <c r="C6" s="6"/>
      <c r="D6" s="6"/>
    </row>
    <row r="7" spans="1:5" ht="15.75" thickBot="1" x14ac:dyDescent="0.3">
      <c r="A7" s="4"/>
      <c r="B7" s="4"/>
      <c r="C7" s="4"/>
      <c r="D7" s="4"/>
    </row>
    <row r="8" spans="1:5" ht="31.5" customHeight="1" x14ac:dyDescent="0.25">
      <c r="A8" s="317" t="s">
        <v>2</v>
      </c>
      <c r="B8" s="320" t="s">
        <v>3</v>
      </c>
      <c r="C8" s="323" t="s">
        <v>4</v>
      </c>
      <c r="D8" s="323" t="s">
        <v>5</v>
      </c>
      <c r="E8" s="326" t="s">
        <v>12</v>
      </c>
    </row>
    <row r="9" spans="1:5" ht="33" customHeight="1" x14ac:dyDescent="0.25">
      <c r="A9" s="318"/>
      <c r="B9" s="321"/>
      <c r="C9" s="324"/>
      <c r="D9" s="324"/>
      <c r="E9" s="327"/>
    </row>
    <row r="10" spans="1:5" ht="16.5" customHeight="1" x14ac:dyDescent="0.25">
      <c r="A10" s="318"/>
      <c r="B10" s="321"/>
      <c r="C10" s="324"/>
      <c r="D10" s="324"/>
      <c r="E10" s="327"/>
    </row>
    <row r="11" spans="1:5" ht="15.75" thickBot="1" x14ac:dyDescent="0.3">
      <c r="A11" s="319"/>
      <c r="B11" s="322"/>
      <c r="C11" s="325"/>
      <c r="D11" s="325"/>
      <c r="E11" s="328"/>
    </row>
    <row r="12" spans="1:5" x14ac:dyDescent="0.25">
      <c r="A12" s="315">
        <v>1</v>
      </c>
      <c r="B12" s="316" t="s">
        <v>97</v>
      </c>
      <c r="C12" s="316" t="s">
        <v>98</v>
      </c>
      <c r="D12" s="279">
        <f>630*0.9</f>
        <v>567</v>
      </c>
      <c r="E12" s="285">
        <v>499.7274930441863</v>
      </c>
    </row>
    <row r="13" spans="1:5" ht="15.75" thickBot="1" x14ac:dyDescent="0.3">
      <c r="A13" s="310"/>
      <c r="B13" s="313"/>
      <c r="C13" s="313"/>
      <c r="D13" s="312"/>
      <c r="E13" s="286"/>
    </row>
    <row r="14" spans="1:5" x14ac:dyDescent="0.25">
      <c r="A14" s="290">
        <v>2</v>
      </c>
      <c r="B14" s="334" t="s">
        <v>99</v>
      </c>
      <c r="C14" s="335" t="s">
        <v>98</v>
      </c>
      <c r="D14" s="335">
        <f>630*0.9</f>
        <v>567</v>
      </c>
      <c r="E14" s="285">
        <v>517.11329943532041</v>
      </c>
    </row>
    <row r="15" spans="1:5" x14ac:dyDescent="0.25">
      <c r="A15" s="291"/>
      <c r="B15" s="293"/>
      <c r="C15" s="294"/>
      <c r="D15" s="294"/>
      <c r="E15" s="286"/>
    </row>
    <row r="16" spans="1:5" x14ac:dyDescent="0.25">
      <c r="A16" s="291"/>
      <c r="B16" s="293"/>
      <c r="C16" s="294"/>
      <c r="D16" s="294"/>
      <c r="E16" s="286"/>
    </row>
    <row r="17" spans="1:5" x14ac:dyDescent="0.25">
      <c r="A17" s="291"/>
      <c r="B17" s="293"/>
      <c r="C17" s="294"/>
      <c r="D17" s="294"/>
      <c r="E17" s="286"/>
    </row>
    <row r="18" spans="1:5" x14ac:dyDescent="0.25">
      <c r="A18" s="291"/>
      <c r="B18" s="293"/>
      <c r="C18" s="294"/>
      <c r="D18" s="294"/>
      <c r="E18" s="286"/>
    </row>
    <row r="19" spans="1:5" x14ac:dyDescent="0.25">
      <c r="A19" s="291"/>
      <c r="B19" s="293"/>
      <c r="C19" s="294"/>
      <c r="D19" s="294"/>
      <c r="E19" s="286"/>
    </row>
    <row r="20" spans="1:5" x14ac:dyDescent="0.25">
      <c r="A20" s="291"/>
      <c r="B20" s="293"/>
      <c r="C20" s="294"/>
      <c r="D20" s="294"/>
      <c r="E20" s="286"/>
    </row>
    <row r="21" spans="1:5" ht="15.75" thickBot="1" x14ac:dyDescent="0.3">
      <c r="A21" s="292"/>
      <c r="B21" s="278"/>
      <c r="C21" s="289"/>
      <c r="D21" s="289"/>
      <c r="E21" s="287"/>
    </row>
    <row r="22" spans="1:5" x14ac:dyDescent="0.25">
      <c r="A22" s="315">
        <v>3</v>
      </c>
      <c r="B22" s="316" t="s">
        <v>100</v>
      </c>
      <c r="C22" s="279" t="s">
        <v>98</v>
      </c>
      <c r="D22" s="279">
        <f>630*0.9</f>
        <v>567</v>
      </c>
      <c r="E22" s="285">
        <v>425.623084882998</v>
      </c>
    </row>
    <row r="23" spans="1:5" x14ac:dyDescent="0.25">
      <c r="A23" s="310"/>
      <c r="B23" s="313"/>
      <c r="C23" s="298"/>
      <c r="D23" s="298"/>
      <c r="E23" s="286"/>
    </row>
    <row r="24" spans="1:5" ht="15.75" thickBot="1" x14ac:dyDescent="0.3">
      <c r="A24" s="311"/>
      <c r="B24" s="314"/>
      <c r="C24" s="280"/>
      <c r="D24" s="280"/>
      <c r="E24" s="287"/>
    </row>
    <row r="25" spans="1:5" x14ac:dyDescent="0.25">
      <c r="A25" s="332">
        <v>4</v>
      </c>
      <c r="B25" s="333" t="s">
        <v>101</v>
      </c>
      <c r="C25" s="288" t="s">
        <v>30</v>
      </c>
      <c r="D25" s="288">
        <f>400*0.9</f>
        <v>360</v>
      </c>
      <c r="E25" s="285">
        <v>327.4398696888357</v>
      </c>
    </row>
    <row r="26" spans="1:5" x14ac:dyDescent="0.25">
      <c r="A26" s="291"/>
      <c r="B26" s="300"/>
      <c r="C26" s="294"/>
      <c r="D26" s="294"/>
      <c r="E26" s="286"/>
    </row>
    <row r="27" spans="1:5" ht="15.75" thickBot="1" x14ac:dyDescent="0.3">
      <c r="A27" s="292"/>
      <c r="B27" s="301"/>
      <c r="C27" s="289"/>
      <c r="D27" s="289"/>
      <c r="E27" s="287"/>
    </row>
    <row r="28" spans="1:5" x14ac:dyDescent="0.25">
      <c r="A28" s="332">
        <v>5</v>
      </c>
      <c r="B28" s="333" t="s">
        <v>68</v>
      </c>
      <c r="C28" s="288" t="s">
        <v>30</v>
      </c>
      <c r="D28" s="288">
        <f>400*0.9</f>
        <v>360</v>
      </c>
      <c r="E28" s="285">
        <v>340.51131072339649</v>
      </c>
    </row>
    <row r="29" spans="1:5" x14ac:dyDescent="0.25">
      <c r="A29" s="291"/>
      <c r="B29" s="300"/>
      <c r="C29" s="294"/>
      <c r="D29" s="294"/>
      <c r="E29" s="286"/>
    </row>
    <row r="30" spans="1:5" x14ac:dyDescent="0.25">
      <c r="A30" s="291"/>
      <c r="B30" s="300"/>
      <c r="C30" s="294"/>
      <c r="D30" s="294"/>
      <c r="E30" s="286"/>
    </row>
    <row r="31" spans="1:5" ht="15.75" thickBot="1" x14ac:dyDescent="0.3">
      <c r="A31" s="292"/>
      <c r="B31" s="301"/>
      <c r="C31" s="289"/>
      <c r="D31" s="289"/>
      <c r="E31" s="287"/>
    </row>
    <row r="32" spans="1:5" x14ac:dyDescent="0.25">
      <c r="A32" s="332">
        <v>6</v>
      </c>
      <c r="B32" s="333" t="s">
        <v>102</v>
      </c>
      <c r="C32" s="288" t="s">
        <v>30</v>
      </c>
      <c r="D32" s="288">
        <f>400*0.9</f>
        <v>360</v>
      </c>
      <c r="E32" s="285">
        <v>314.98053540966976</v>
      </c>
    </row>
    <row r="33" spans="1:5" ht="15.75" thickBot="1" x14ac:dyDescent="0.3">
      <c r="A33" s="292"/>
      <c r="B33" s="301"/>
      <c r="C33" s="289"/>
      <c r="D33" s="289"/>
      <c r="E33" s="287"/>
    </row>
    <row r="34" spans="1:5" x14ac:dyDescent="0.25">
      <c r="A34" s="332">
        <v>7</v>
      </c>
      <c r="B34" s="333" t="s">
        <v>21</v>
      </c>
      <c r="C34" s="288" t="s">
        <v>39</v>
      </c>
      <c r="D34" s="288">
        <f>100*0.9</f>
        <v>90</v>
      </c>
      <c r="E34" s="285">
        <v>72.308140231168466</v>
      </c>
    </row>
    <row r="35" spans="1:5" ht="15.75" thickBot="1" x14ac:dyDescent="0.3">
      <c r="A35" s="292"/>
      <c r="B35" s="301"/>
      <c r="C35" s="289"/>
      <c r="D35" s="289"/>
      <c r="E35" s="287"/>
    </row>
  </sheetData>
  <sheetProtection formatCells="0" formatColumns="0" formatRows="0" insertRows="0"/>
  <mergeCells count="41">
    <mergeCell ref="E34:E35"/>
    <mergeCell ref="A34:A35"/>
    <mergeCell ref="B34:B35"/>
    <mergeCell ref="C34:C35"/>
    <mergeCell ref="D34:D35"/>
    <mergeCell ref="B2:D3"/>
    <mergeCell ref="E12:E13"/>
    <mergeCell ref="A14:A21"/>
    <mergeCell ref="B14:B21"/>
    <mergeCell ref="C14:C21"/>
    <mergeCell ref="D14:D21"/>
    <mergeCell ref="A12:A13"/>
    <mergeCell ref="B12:B13"/>
    <mergeCell ref="C12:C13"/>
    <mergeCell ref="D12:D13"/>
    <mergeCell ref="A8:A11"/>
    <mergeCell ref="B8:B11"/>
    <mergeCell ref="C8:C11"/>
    <mergeCell ref="D8:D11"/>
    <mergeCell ref="E14:E21"/>
    <mergeCell ref="E8:E11"/>
    <mergeCell ref="E25:E27"/>
    <mergeCell ref="E22:E24"/>
    <mergeCell ref="A25:A27"/>
    <mergeCell ref="B25:B27"/>
    <mergeCell ref="C25:C27"/>
    <mergeCell ref="D25:D27"/>
    <mergeCell ref="A22:A24"/>
    <mergeCell ref="B22:B24"/>
    <mergeCell ref="C22:C24"/>
    <mergeCell ref="D22:D24"/>
    <mergeCell ref="E32:E33"/>
    <mergeCell ref="E28:E31"/>
    <mergeCell ref="A32:A33"/>
    <mergeCell ref="B32:B33"/>
    <mergeCell ref="C32:C33"/>
    <mergeCell ref="D32:D33"/>
    <mergeCell ref="A28:A31"/>
    <mergeCell ref="B28:B31"/>
    <mergeCell ref="C28:C31"/>
    <mergeCell ref="D28:D3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2"/>
  <sheetViews>
    <sheetView view="pageBreakPreview" zoomScale="70" zoomScaleNormal="70" zoomScaleSheetLayoutView="70" workbookViewId="0">
      <selection activeCell="W31" sqref="W31"/>
    </sheetView>
  </sheetViews>
  <sheetFormatPr defaultColWidth="9.140625" defaultRowHeight="15" x14ac:dyDescent="0.25"/>
  <cols>
    <col min="1" max="1" width="8" style="2" customWidth="1"/>
    <col min="2" max="2" width="20.42578125" style="2" customWidth="1"/>
    <col min="3" max="4" width="22.5703125" style="2" customWidth="1"/>
    <col min="5" max="5" width="13.42578125" style="2" customWidth="1"/>
    <col min="6" max="16384" width="9.140625" style="2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359" t="s">
        <v>0</v>
      </c>
      <c r="C2" s="360"/>
      <c r="D2" s="360"/>
    </row>
    <row r="3" spans="1:5" x14ac:dyDescent="0.25">
      <c r="A3" s="1"/>
      <c r="B3" s="361"/>
      <c r="C3" s="362"/>
      <c r="D3" s="362"/>
    </row>
    <row r="4" spans="1:5" ht="20.25" x14ac:dyDescent="0.25">
      <c r="A4" s="1"/>
      <c r="B4" s="3"/>
      <c r="C4" s="3"/>
      <c r="D4" s="3"/>
    </row>
    <row r="5" spans="1:5" ht="20.25" customHeight="1" x14ac:dyDescent="0.25">
      <c r="A5" s="1"/>
      <c r="B5" s="3"/>
      <c r="C5" s="3"/>
      <c r="D5" s="3"/>
    </row>
    <row r="6" spans="1:5" ht="30" customHeight="1" x14ac:dyDescent="0.25">
      <c r="A6" s="1"/>
      <c r="B6" s="3"/>
      <c r="C6" s="3"/>
      <c r="D6" s="3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375" t="s">
        <v>2</v>
      </c>
      <c r="B8" s="378" t="s">
        <v>3</v>
      </c>
      <c r="C8" s="381" t="s">
        <v>4</v>
      </c>
      <c r="D8" s="381" t="s">
        <v>5</v>
      </c>
      <c r="E8" s="384" t="s">
        <v>12</v>
      </c>
    </row>
    <row r="9" spans="1:5" ht="33" customHeight="1" x14ac:dyDescent="0.25">
      <c r="A9" s="376"/>
      <c r="B9" s="379"/>
      <c r="C9" s="382"/>
      <c r="D9" s="382"/>
      <c r="E9" s="385"/>
    </row>
    <row r="10" spans="1:5" ht="16.5" customHeight="1" x14ac:dyDescent="0.25">
      <c r="A10" s="376"/>
      <c r="B10" s="379"/>
      <c r="C10" s="382"/>
      <c r="D10" s="382"/>
      <c r="E10" s="385"/>
    </row>
    <row r="11" spans="1:5" ht="15.75" thickBot="1" x14ac:dyDescent="0.3">
      <c r="A11" s="377"/>
      <c r="B11" s="380"/>
      <c r="C11" s="383"/>
      <c r="D11" s="383"/>
      <c r="E11" s="386"/>
    </row>
    <row r="12" spans="1:5" x14ac:dyDescent="0.25">
      <c r="A12" s="363">
        <v>1</v>
      </c>
      <c r="B12" s="366" t="s">
        <v>18</v>
      </c>
      <c r="C12" s="366">
        <v>160</v>
      </c>
      <c r="D12" s="372">
        <f>160*0.9</f>
        <v>144</v>
      </c>
      <c r="E12" s="336">
        <v>86.876617956216904</v>
      </c>
    </row>
    <row r="13" spans="1:5" x14ac:dyDescent="0.25">
      <c r="A13" s="364"/>
      <c r="B13" s="367"/>
      <c r="C13" s="367"/>
      <c r="D13" s="373"/>
      <c r="E13" s="337"/>
    </row>
    <row r="14" spans="1:5" x14ac:dyDescent="0.25">
      <c r="A14" s="364"/>
      <c r="B14" s="367"/>
      <c r="C14" s="367"/>
      <c r="D14" s="373"/>
      <c r="E14" s="337"/>
    </row>
    <row r="15" spans="1:5" x14ac:dyDescent="0.25">
      <c r="A15" s="364"/>
      <c r="B15" s="367"/>
      <c r="C15" s="367"/>
      <c r="D15" s="373"/>
      <c r="E15" s="337"/>
    </row>
    <row r="16" spans="1:5" ht="15.75" thickBot="1" x14ac:dyDescent="0.3">
      <c r="A16" s="365"/>
      <c r="B16" s="368"/>
      <c r="C16" s="368"/>
      <c r="D16" s="374"/>
      <c r="E16" s="338"/>
    </row>
    <row r="17" spans="1:5" x14ac:dyDescent="0.25">
      <c r="A17" s="363">
        <v>2</v>
      </c>
      <c r="B17" s="366" t="s">
        <v>19</v>
      </c>
      <c r="C17" s="369">
        <v>250.16</v>
      </c>
      <c r="D17" s="372">
        <f>(250+160)*0.9</f>
        <v>369</v>
      </c>
      <c r="E17" s="336">
        <v>279.92859440044742</v>
      </c>
    </row>
    <row r="18" spans="1:5" x14ac:dyDescent="0.25">
      <c r="A18" s="364"/>
      <c r="B18" s="367"/>
      <c r="C18" s="370"/>
      <c r="D18" s="373"/>
      <c r="E18" s="337"/>
    </row>
    <row r="19" spans="1:5" ht="15.75" thickBot="1" x14ac:dyDescent="0.3">
      <c r="A19" s="365"/>
      <c r="B19" s="368"/>
      <c r="C19" s="371"/>
      <c r="D19" s="374"/>
      <c r="E19" s="338"/>
    </row>
    <row r="20" spans="1:5" x14ac:dyDescent="0.25">
      <c r="A20" s="339">
        <v>3</v>
      </c>
      <c r="B20" s="341" t="s">
        <v>20</v>
      </c>
      <c r="C20" s="356">
        <v>160.1</v>
      </c>
      <c r="D20" s="345">
        <f>(160+100)*0.9</f>
        <v>234</v>
      </c>
      <c r="E20" s="336">
        <v>180.94416607271165</v>
      </c>
    </row>
    <row r="21" spans="1:5" x14ac:dyDescent="0.25">
      <c r="A21" s="340"/>
      <c r="B21" s="342"/>
      <c r="C21" s="357"/>
      <c r="D21" s="350"/>
      <c r="E21" s="337"/>
    </row>
    <row r="22" spans="1:5" x14ac:dyDescent="0.25">
      <c r="A22" s="354"/>
      <c r="B22" s="355"/>
      <c r="C22" s="357"/>
      <c r="D22" s="350"/>
      <c r="E22" s="353"/>
    </row>
    <row r="23" spans="1:5" ht="15.75" thickBot="1" x14ac:dyDescent="0.3">
      <c r="A23" s="347"/>
      <c r="B23" s="348"/>
      <c r="C23" s="358"/>
      <c r="D23" s="346"/>
      <c r="E23" s="338"/>
    </row>
    <row r="24" spans="1:5" x14ac:dyDescent="0.25">
      <c r="A24" s="339">
        <v>4</v>
      </c>
      <c r="B24" s="341" t="s">
        <v>21</v>
      </c>
      <c r="C24" s="343">
        <v>400</v>
      </c>
      <c r="D24" s="345">
        <f>400*0.9</f>
        <v>360</v>
      </c>
      <c r="E24" s="336">
        <v>290.98989967403321</v>
      </c>
    </row>
    <row r="25" spans="1:5" x14ac:dyDescent="0.25">
      <c r="A25" s="340"/>
      <c r="B25" s="342"/>
      <c r="C25" s="344"/>
      <c r="D25" s="350"/>
      <c r="E25" s="337"/>
    </row>
    <row r="26" spans="1:5" x14ac:dyDescent="0.25">
      <c r="A26" s="340"/>
      <c r="B26" s="342"/>
      <c r="C26" s="344"/>
      <c r="D26" s="350"/>
      <c r="E26" s="337"/>
    </row>
    <row r="27" spans="1:5" ht="15.75" thickBot="1" x14ac:dyDescent="0.3">
      <c r="A27" s="347"/>
      <c r="B27" s="348"/>
      <c r="C27" s="349"/>
      <c r="D27" s="346"/>
      <c r="E27" s="338"/>
    </row>
    <row r="28" spans="1:5" x14ac:dyDescent="0.25">
      <c r="A28" s="339">
        <v>5</v>
      </c>
      <c r="B28" s="341" t="s">
        <v>22</v>
      </c>
      <c r="C28" s="343">
        <v>630</v>
      </c>
      <c r="D28" s="345">
        <f>630*0.9</f>
        <v>567</v>
      </c>
      <c r="E28" s="336">
        <v>467.58201569635401</v>
      </c>
    </row>
    <row r="29" spans="1:5" x14ac:dyDescent="0.25">
      <c r="A29" s="352"/>
      <c r="B29" s="344"/>
      <c r="C29" s="344"/>
      <c r="D29" s="350"/>
      <c r="E29" s="351"/>
    </row>
    <row r="30" spans="1:5" x14ac:dyDescent="0.25">
      <c r="A30" s="352"/>
      <c r="B30" s="344"/>
      <c r="C30" s="344"/>
      <c r="D30" s="350"/>
      <c r="E30" s="351"/>
    </row>
    <row r="31" spans="1:5" x14ac:dyDescent="0.25">
      <c r="A31" s="352"/>
      <c r="B31" s="344"/>
      <c r="C31" s="344"/>
      <c r="D31" s="350"/>
      <c r="E31" s="351"/>
    </row>
    <row r="32" spans="1:5" ht="15.75" thickBot="1" x14ac:dyDescent="0.3">
      <c r="A32" s="352"/>
      <c r="B32" s="344"/>
      <c r="C32" s="344"/>
      <c r="D32" s="346"/>
      <c r="E32" s="351"/>
    </row>
    <row r="33" spans="1:5" ht="18.75" customHeight="1" x14ac:dyDescent="0.25">
      <c r="A33" s="339">
        <v>6</v>
      </c>
      <c r="B33" s="341" t="s">
        <v>23</v>
      </c>
      <c r="C33" s="343">
        <v>630</v>
      </c>
      <c r="D33" s="345">
        <f>630*0.9</f>
        <v>567</v>
      </c>
      <c r="E33" s="336">
        <v>567</v>
      </c>
    </row>
    <row r="34" spans="1:5" ht="15.75" thickBot="1" x14ac:dyDescent="0.3">
      <c r="A34" s="340"/>
      <c r="B34" s="342"/>
      <c r="C34" s="344"/>
      <c r="D34" s="346"/>
      <c r="E34" s="337"/>
    </row>
    <row r="35" spans="1:5" x14ac:dyDescent="0.25">
      <c r="A35" s="339">
        <v>7</v>
      </c>
      <c r="B35" s="341" t="s">
        <v>24</v>
      </c>
      <c r="C35" s="343">
        <v>250</v>
      </c>
      <c r="D35" s="345">
        <f>250*0.9</f>
        <v>225</v>
      </c>
      <c r="E35" s="336">
        <v>133.63813041251836</v>
      </c>
    </row>
    <row r="36" spans="1:5" ht="15.75" thickBot="1" x14ac:dyDescent="0.3">
      <c r="A36" s="340"/>
      <c r="B36" s="342"/>
      <c r="C36" s="344"/>
      <c r="D36" s="346"/>
      <c r="E36" s="337"/>
    </row>
    <row r="37" spans="1:5" x14ac:dyDescent="0.25">
      <c r="A37" s="339">
        <v>8</v>
      </c>
      <c r="B37" s="341" t="s">
        <v>25</v>
      </c>
      <c r="C37" s="343">
        <v>100</v>
      </c>
      <c r="D37" s="345">
        <f>100*0.9</f>
        <v>90</v>
      </c>
      <c r="E37" s="336">
        <v>75.546382420999237</v>
      </c>
    </row>
    <row r="38" spans="1:5" x14ac:dyDescent="0.25">
      <c r="A38" s="340"/>
      <c r="B38" s="342"/>
      <c r="C38" s="344"/>
      <c r="D38" s="350"/>
      <c r="E38" s="337"/>
    </row>
    <row r="39" spans="1:5" ht="15.75" thickBot="1" x14ac:dyDescent="0.3">
      <c r="A39" s="347"/>
      <c r="B39" s="348"/>
      <c r="C39" s="349"/>
      <c r="D39" s="346"/>
      <c r="E39" s="338"/>
    </row>
    <row r="40" spans="1:5" x14ac:dyDescent="0.25">
      <c r="A40" s="339"/>
      <c r="B40" s="341"/>
      <c r="C40" s="343"/>
      <c r="D40" s="345"/>
      <c r="E40" s="336"/>
    </row>
    <row r="41" spans="1:5" x14ac:dyDescent="0.25">
      <c r="A41" s="340"/>
      <c r="B41" s="342"/>
      <c r="C41" s="344"/>
      <c r="D41" s="350"/>
      <c r="E41" s="337"/>
    </row>
    <row r="42" spans="1:5" ht="15.75" thickBot="1" x14ac:dyDescent="0.3">
      <c r="A42" s="347"/>
      <c r="B42" s="348"/>
      <c r="C42" s="349"/>
      <c r="D42" s="346"/>
      <c r="E42" s="338"/>
    </row>
  </sheetData>
  <sheetProtection formatCells="0" formatColumns="0" formatRows="0" insertRows="0"/>
  <mergeCells count="51">
    <mergeCell ref="E40:E42"/>
    <mergeCell ref="A40:A42"/>
    <mergeCell ref="B40:B42"/>
    <mergeCell ref="C40:C42"/>
    <mergeCell ref="D40:D42"/>
    <mergeCell ref="B2:D3"/>
    <mergeCell ref="E12:E16"/>
    <mergeCell ref="A17:A19"/>
    <mergeCell ref="B17:B19"/>
    <mergeCell ref="C17:C19"/>
    <mergeCell ref="D17:D19"/>
    <mergeCell ref="A12:A16"/>
    <mergeCell ref="B12:B16"/>
    <mergeCell ref="C12:C16"/>
    <mergeCell ref="D12:D16"/>
    <mergeCell ref="A8:A11"/>
    <mergeCell ref="B8:B11"/>
    <mergeCell ref="C8:C11"/>
    <mergeCell ref="D8:D11"/>
    <mergeCell ref="E17:E19"/>
    <mergeCell ref="E8:E11"/>
    <mergeCell ref="E24:E27"/>
    <mergeCell ref="E20:E23"/>
    <mergeCell ref="A24:A27"/>
    <mergeCell ref="B24:B27"/>
    <mergeCell ref="C24:C27"/>
    <mergeCell ref="D24:D27"/>
    <mergeCell ref="A20:A23"/>
    <mergeCell ref="B20:B23"/>
    <mergeCell ref="C20:C23"/>
    <mergeCell ref="D20:D23"/>
    <mergeCell ref="E28:E32"/>
    <mergeCell ref="A33:A34"/>
    <mergeCell ref="B33:B34"/>
    <mergeCell ref="C33:C34"/>
    <mergeCell ref="D33:D34"/>
    <mergeCell ref="A28:A32"/>
    <mergeCell ref="B28:B32"/>
    <mergeCell ref="C28:C32"/>
    <mergeCell ref="D28:D32"/>
    <mergeCell ref="E33:E34"/>
    <mergeCell ref="E37:E39"/>
    <mergeCell ref="E35:E36"/>
    <mergeCell ref="A35:A36"/>
    <mergeCell ref="B35:B36"/>
    <mergeCell ref="C35:C36"/>
    <mergeCell ref="D35:D36"/>
    <mergeCell ref="A37:A39"/>
    <mergeCell ref="B37:B39"/>
    <mergeCell ref="C37:C39"/>
    <mergeCell ref="D37:D39"/>
  </mergeCells>
  <pageMargins left="0.7" right="0.7" top="0.75" bottom="0.75" header="0.3" footer="0.3"/>
  <pageSetup paperSize="9" scale="90" orientation="portrait" r:id="rId1"/>
  <rowBreaks count="1" manualBreakCount="1">
    <brk id="4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1"/>
  <sheetViews>
    <sheetView view="pageBreakPreview" zoomScale="80" zoomScaleNormal="70" zoomScaleSheetLayoutView="80" workbookViewId="0">
      <selection activeCell="E24" sqref="E24:E43"/>
    </sheetView>
  </sheetViews>
  <sheetFormatPr defaultColWidth="9.140625" defaultRowHeight="15" x14ac:dyDescent="0.25"/>
  <cols>
    <col min="1" max="1" width="8" style="42" customWidth="1"/>
    <col min="2" max="2" width="20.42578125" style="42" customWidth="1"/>
    <col min="3" max="4" width="22.5703125" style="42" customWidth="1"/>
    <col min="5" max="5" width="14.42578125" style="42" customWidth="1"/>
    <col min="6" max="16384" width="9.140625" style="42"/>
  </cols>
  <sheetData>
    <row r="1" spans="1:5" x14ac:dyDescent="0.25">
      <c r="A1" s="41"/>
      <c r="B1" s="41"/>
      <c r="C1" s="41"/>
      <c r="D1" s="41"/>
    </row>
    <row r="2" spans="1:5" x14ac:dyDescent="0.25">
      <c r="A2" s="41"/>
      <c r="B2" s="420" t="s">
        <v>147</v>
      </c>
      <c r="C2" s="421"/>
      <c r="D2" s="421"/>
    </row>
    <row r="3" spans="1:5" x14ac:dyDescent="0.25">
      <c r="A3" s="41"/>
      <c r="B3" s="422"/>
      <c r="C3" s="423"/>
      <c r="D3" s="423"/>
    </row>
    <row r="4" spans="1:5" ht="20.25" x14ac:dyDescent="0.25">
      <c r="A4" s="41"/>
      <c r="B4" s="43"/>
      <c r="C4" s="43"/>
      <c r="D4" s="43"/>
    </row>
    <row r="5" spans="1:5" ht="20.25" customHeight="1" x14ac:dyDescent="0.25">
      <c r="A5" s="41"/>
      <c r="B5" s="43"/>
      <c r="C5" s="43"/>
      <c r="D5" s="43"/>
    </row>
    <row r="6" spans="1:5" ht="30" customHeight="1" x14ac:dyDescent="0.25">
      <c r="A6" s="41"/>
      <c r="B6" s="43"/>
      <c r="C6" s="43"/>
      <c r="D6" s="43"/>
    </row>
    <row r="7" spans="1:5" ht="15.75" thickBot="1" x14ac:dyDescent="0.3">
      <c r="A7" s="41"/>
      <c r="B7" s="41"/>
      <c r="C7" s="41"/>
      <c r="D7" s="41"/>
    </row>
    <row r="8" spans="1:5" ht="31.5" customHeight="1" x14ac:dyDescent="0.25">
      <c r="A8" s="408" t="s">
        <v>2</v>
      </c>
      <c r="B8" s="411" t="s">
        <v>3</v>
      </c>
      <c r="C8" s="414" t="s">
        <v>4</v>
      </c>
      <c r="D8" s="414" t="s">
        <v>5</v>
      </c>
      <c r="E8" s="417" t="s">
        <v>12</v>
      </c>
    </row>
    <row r="9" spans="1:5" ht="33" customHeight="1" x14ac:dyDescent="0.25">
      <c r="A9" s="409"/>
      <c r="B9" s="412"/>
      <c r="C9" s="415"/>
      <c r="D9" s="415"/>
      <c r="E9" s="418"/>
    </row>
    <row r="10" spans="1:5" ht="16.5" customHeight="1" x14ac:dyDescent="0.25">
      <c r="A10" s="409"/>
      <c r="B10" s="412"/>
      <c r="C10" s="415"/>
      <c r="D10" s="415"/>
      <c r="E10" s="418"/>
    </row>
    <row r="11" spans="1:5" ht="15.75" thickBot="1" x14ac:dyDescent="0.3">
      <c r="A11" s="410"/>
      <c r="B11" s="413"/>
      <c r="C11" s="416"/>
      <c r="D11" s="416"/>
      <c r="E11" s="419"/>
    </row>
    <row r="12" spans="1:5" x14ac:dyDescent="0.25">
      <c r="A12" s="436">
        <v>1</v>
      </c>
      <c r="B12" s="437" t="s">
        <v>18</v>
      </c>
      <c r="C12" s="438" t="s">
        <v>148</v>
      </c>
      <c r="D12" s="433">
        <f>(400+400)*0.9</f>
        <v>720</v>
      </c>
      <c r="E12" s="396">
        <v>546.24066298469018</v>
      </c>
    </row>
    <row r="13" spans="1:5" x14ac:dyDescent="0.25">
      <c r="A13" s="425"/>
      <c r="B13" s="428"/>
      <c r="C13" s="439"/>
      <c r="D13" s="434"/>
      <c r="E13" s="397"/>
    </row>
    <row r="14" spans="1:5" x14ac:dyDescent="0.25">
      <c r="A14" s="425"/>
      <c r="B14" s="428"/>
      <c r="C14" s="439"/>
      <c r="D14" s="434"/>
      <c r="E14" s="397"/>
    </row>
    <row r="15" spans="1:5" x14ac:dyDescent="0.25">
      <c r="A15" s="425"/>
      <c r="B15" s="428"/>
      <c r="C15" s="439"/>
      <c r="D15" s="434"/>
      <c r="E15" s="397"/>
    </row>
    <row r="16" spans="1:5" x14ac:dyDescent="0.25">
      <c r="A16" s="425"/>
      <c r="B16" s="428"/>
      <c r="C16" s="439"/>
      <c r="D16" s="434"/>
      <c r="E16" s="397"/>
    </row>
    <row r="17" spans="1:5" x14ac:dyDescent="0.25">
      <c r="A17" s="425"/>
      <c r="B17" s="428"/>
      <c r="C17" s="439"/>
      <c r="D17" s="434"/>
      <c r="E17" s="397"/>
    </row>
    <row r="18" spans="1:5" x14ac:dyDescent="0.25">
      <c r="A18" s="425"/>
      <c r="B18" s="428"/>
      <c r="C18" s="439"/>
      <c r="D18" s="434"/>
      <c r="E18" s="397"/>
    </row>
    <row r="19" spans="1:5" x14ac:dyDescent="0.25">
      <c r="A19" s="425"/>
      <c r="B19" s="428"/>
      <c r="C19" s="439"/>
      <c r="D19" s="434"/>
      <c r="E19" s="397"/>
    </row>
    <row r="20" spans="1:5" x14ac:dyDescent="0.25">
      <c r="A20" s="425"/>
      <c r="B20" s="428"/>
      <c r="C20" s="439"/>
      <c r="D20" s="434"/>
      <c r="E20" s="397"/>
    </row>
    <row r="21" spans="1:5" x14ac:dyDescent="0.25">
      <c r="A21" s="425"/>
      <c r="B21" s="428"/>
      <c r="C21" s="439"/>
      <c r="D21" s="434"/>
      <c r="E21" s="397"/>
    </row>
    <row r="22" spans="1:5" x14ac:dyDescent="0.25">
      <c r="A22" s="425"/>
      <c r="B22" s="428"/>
      <c r="C22" s="439"/>
      <c r="D22" s="434"/>
      <c r="E22" s="397"/>
    </row>
    <row r="23" spans="1:5" ht="15.75" thickBot="1" x14ac:dyDescent="0.3">
      <c r="A23" s="426"/>
      <c r="B23" s="429"/>
      <c r="C23" s="440"/>
      <c r="D23" s="435"/>
      <c r="E23" s="398"/>
    </row>
    <row r="24" spans="1:5" x14ac:dyDescent="0.25">
      <c r="A24" s="424">
        <v>2</v>
      </c>
      <c r="B24" s="427" t="s">
        <v>146</v>
      </c>
      <c r="C24" s="430">
        <v>1000.1</v>
      </c>
      <c r="D24" s="433">
        <f>(1000+1000)*0.9</f>
        <v>1800</v>
      </c>
      <c r="E24" s="396">
        <v>1564.8325336531432</v>
      </c>
    </row>
    <row r="25" spans="1:5" x14ac:dyDescent="0.25">
      <c r="A25" s="425"/>
      <c r="B25" s="428"/>
      <c r="C25" s="431"/>
      <c r="D25" s="434"/>
      <c r="E25" s="397"/>
    </row>
    <row r="26" spans="1:5" x14ac:dyDescent="0.25">
      <c r="A26" s="425"/>
      <c r="B26" s="428"/>
      <c r="C26" s="431"/>
      <c r="D26" s="434"/>
      <c r="E26" s="397"/>
    </row>
    <row r="27" spans="1:5" x14ac:dyDescent="0.25">
      <c r="A27" s="425"/>
      <c r="B27" s="428"/>
      <c r="C27" s="431"/>
      <c r="D27" s="434"/>
      <c r="E27" s="397"/>
    </row>
    <row r="28" spans="1:5" x14ac:dyDescent="0.25">
      <c r="A28" s="425"/>
      <c r="B28" s="428"/>
      <c r="C28" s="431"/>
      <c r="D28" s="434"/>
      <c r="E28" s="397"/>
    </row>
    <row r="29" spans="1:5" x14ac:dyDescent="0.25">
      <c r="A29" s="425"/>
      <c r="B29" s="428"/>
      <c r="C29" s="431"/>
      <c r="D29" s="434"/>
      <c r="E29" s="397"/>
    </row>
    <row r="30" spans="1:5" x14ac:dyDescent="0.25">
      <c r="A30" s="425"/>
      <c r="B30" s="428"/>
      <c r="C30" s="431"/>
      <c r="D30" s="434"/>
      <c r="E30" s="397"/>
    </row>
    <row r="31" spans="1:5" x14ac:dyDescent="0.25">
      <c r="A31" s="425"/>
      <c r="B31" s="428"/>
      <c r="C31" s="431"/>
      <c r="D31" s="434"/>
      <c r="E31" s="397"/>
    </row>
    <row r="32" spans="1:5" x14ac:dyDescent="0.25">
      <c r="A32" s="425"/>
      <c r="B32" s="428"/>
      <c r="C32" s="431"/>
      <c r="D32" s="434"/>
      <c r="E32" s="397"/>
    </row>
    <row r="33" spans="1:5" x14ac:dyDescent="0.25">
      <c r="A33" s="425"/>
      <c r="B33" s="428"/>
      <c r="C33" s="431"/>
      <c r="D33" s="434"/>
      <c r="E33" s="397"/>
    </row>
    <row r="34" spans="1:5" x14ac:dyDescent="0.25">
      <c r="A34" s="425"/>
      <c r="B34" s="428"/>
      <c r="C34" s="431"/>
      <c r="D34" s="434"/>
      <c r="E34" s="397"/>
    </row>
    <row r="35" spans="1:5" x14ac:dyDescent="0.25">
      <c r="A35" s="425"/>
      <c r="B35" s="428"/>
      <c r="C35" s="431"/>
      <c r="D35" s="434"/>
      <c r="E35" s="397"/>
    </row>
    <row r="36" spans="1:5" x14ac:dyDescent="0.25">
      <c r="A36" s="425"/>
      <c r="B36" s="428"/>
      <c r="C36" s="431"/>
      <c r="D36" s="434"/>
      <c r="E36" s="397"/>
    </row>
    <row r="37" spans="1:5" x14ac:dyDescent="0.25">
      <c r="A37" s="425"/>
      <c r="B37" s="428"/>
      <c r="C37" s="431"/>
      <c r="D37" s="434"/>
      <c r="E37" s="397"/>
    </row>
    <row r="38" spans="1:5" x14ac:dyDescent="0.25">
      <c r="A38" s="425"/>
      <c r="B38" s="428"/>
      <c r="C38" s="431"/>
      <c r="D38" s="434"/>
      <c r="E38" s="397"/>
    </row>
    <row r="39" spans="1:5" x14ac:dyDescent="0.25">
      <c r="A39" s="425"/>
      <c r="B39" s="428"/>
      <c r="C39" s="431"/>
      <c r="D39" s="434"/>
      <c r="E39" s="397"/>
    </row>
    <row r="40" spans="1:5" x14ac:dyDescent="0.25">
      <c r="A40" s="425"/>
      <c r="B40" s="428"/>
      <c r="C40" s="431"/>
      <c r="D40" s="434"/>
      <c r="E40" s="397"/>
    </row>
    <row r="41" spans="1:5" x14ac:dyDescent="0.25">
      <c r="A41" s="425"/>
      <c r="B41" s="428"/>
      <c r="C41" s="431"/>
      <c r="D41" s="434"/>
      <c r="E41" s="397"/>
    </row>
    <row r="42" spans="1:5" x14ac:dyDescent="0.25">
      <c r="A42" s="425"/>
      <c r="B42" s="428"/>
      <c r="C42" s="431"/>
      <c r="D42" s="434"/>
      <c r="E42" s="397"/>
    </row>
    <row r="43" spans="1:5" ht="15.75" thickBot="1" x14ac:dyDescent="0.3">
      <c r="A43" s="426"/>
      <c r="B43" s="429"/>
      <c r="C43" s="432"/>
      <c r="D43" s="435"/>
      <c r="E43" s="398"/>
    </row>
    <row r="44" spans="1:5" x14ac:dyDescent="0.25">
      <c r="A44" s="390">
        <v>3</v>
      </c>
      <c r="B44" s="392" t="s">
        <v>20</v>
      </c>
      <c r="C44" s="394">
        <v>400</v>
      </c>
      <c r="D44" s="387">
        <f>400*0.9</f>
        <v>360</v>
      </c>
      <c r="E44" s="396">
        <v>334.1335532397664</v>
      </c>
    </row>
    <row r="45" spans="1:5" x14ac:dyDescent="0.25">
      <c r="A45" s="399"/>
      <c r="B45" s="400"/>
      <c r="C45" s="404"/>
      <c r="D45" s="388"/>
      <c r="E45" s="397"/>
    </row>
    <row r="46" spans="1:5" x14ac:dyDescent="0.25">
      <c r="A46" s="399"/>
      <c r="B46" s="400"/>
      <c r="C46" s="404"/>
      <c r="D46" s="388"/>
      <c r="E46" s="397"/>
    </row>
    <row r="47" spans="1:5" x14ac:dyDescent="0.25">
      <c r="A47" s="399"/>
      <c r="B47" s="400"/>
      <c r="C47" s="404"/>
      <c r="D47" s="388"/>
      <c r="E47" s="397"/>
    </row>
    <row r="48" spans="1:5" ht="15.75" thickBot="1" x14ac:dyDescent="0.3">
      <c r="A48" s="391"/>
      <c r="B48" s="393"/>
      <c r="C48" s="395"/>
      <c r="D48" s="389"/>
      <c r="E48" s="398"/>
    </row>
    <row r="49" spans="1:5" x14ac:dyDescent="0.25">
      <c r="A49" s="406">
        <v>4</v>
      </c>
      <c r="B49" s="407" t="s">
        <v>54</v>
      </c>
      <c r="C49" s="394">
        <v>100</v>
      </c>
      <c r="D49" s="387">
        <f>100*0.9</f>
        <v>90</v>
      </c>
      <c r="E49" s="396">
        <v>64.923368408017794</v>
      </c>
    </row>
    <row r="50" spans="1:5" ht="15.75" thickBot="1" x14ac:dyDescent="0.3">
      <c r="A50" s="391"/>
      <c r="B50" s="393"/>
      <c r="C50" s="395"/>
      <c r="D50" s="389"/>
      <c r="E50" s="398"/>
    </row>
    <row r="51" spans="1:5" x14ac:dyDescent="0.25">
      <c r="A51" s="390">
        <v>5</v>
      </c>
      <c r="B51" s="392" t="s">
        <v>32</v>
      </c>
      <c r="C51" s="401">
        <v>250.4</v>
      </c>
      <c r="D51" s="387">
        <f>(250+400)*0.9</f>
        <v>585</v>
      </c>
      <c r="E51" s="405">
        <v>509.07901695183341</v>
      </c>
    </row>
    <row r="52" spans="1:5" x14ac:dyDescent="0.25">
      <c r="A52" s="399"/>
      <c r="B52" s="400"/>
      <c r="C52" s="402"/>
      <c r="D52" s="388"/>
      <c r="E52" s="397"/>
    </row>
    <row r="53" spans="1:5" x14ac:dyDescent="0.25">
      <c r="A53" s="399"/>
      <c r="B53" s="400"/>
      <c r="C53" s="402"/>
      <c r="D53" s="388"/>
      <c r="E53" s="397"/>
    </row>
    <row r="54" spans="1:5" x14ac:dyDescent="0.25">
      <c r="A54" s="399"/>
      <c r="B54" s="400"/>
      <c r="C54" s="402"/>
      <c r="D54" s="388"/>
      <c r="E54" s="397"/>
    </row>
    <row r="55" spans="1:5" x14ac:dyDescent="0.25">
      <c r="A55" s="399"/>
      <c r="B55" s="400"/>
      <c r="C55" s="402"/>
      <c r="D55" s="388"/>
      <c r="E55" s="397"/>
    </row>
    <row r="56" spans="1:5" x14ac:dyDescent="0.25">
      <c r="A56" s="399"/>
      <c r="B56" s="400"/>
      <c r="C56" s="402"/>
      <c r="D56" s="388"/>
      <c r="E56" s="397"/>
    </row>
    <row r="57" spans="1:5" x14ac:dyDescent="0.25">
      <c r="A57" s="399"/>
      <c r="B57" s="400"/>
      <c r="C57" s="402"/>
      <c r="D57" s="388"/>
      <c r="E57" s="397"/>
    </row>
    <row r="58" spans="1:5" x14ac:dyDescent="0.25">
      <c r="A58" s="399"/>
      <c r="B58" s="400"/>
      <c r="C58" s="402"/>
      <c r="D58" s="388"/>
      <c r="E58" s="397"/>
    </row>
    <row r="59" spans="1:5" x14ac:dyDescent="0.25">
      <c r="A59" s="399"/>
      <c r="B59" s="400"/>
      <c r="C59" s="402"/>
      <c r="D59" s="388"/>
      <c r="E59" s="397"/>
    </row>
    <row r="60" spans="1:5" x14ac:dyDescent="0.25">
      <c r="A60" s="399"/>
      <c r="B60" s="400"/>
      <c r="C60" s="402"/>
      <c r="D60" s="388"/>
      <c r="E60" s="397"/>
    </row>
    <row r="61" spans="1:5" ht="19.5" customHeight="1" x14ac:dyDescent="0.25">
      <c r="A61" s="399"/>
      <c r="B61" s="400"/>
      <c r="C61" s="402"/>
      <c r="D61" s="388"/>
      <c r="E61" s="397"/>
    </row>
    <row r="62" spans="1:5" ht="15.75" thickBot="1" x14ac:dyDescent="0.3">
      <c r="A62" s="391"/>
      <c r="B62" s="393"/>
      <c r="C62" s="403"/>
      <c r="D62" s="389"/>
      <c r="E62" s="398"/>
    </row>
    <row r="63" spans="1:5" x14ac:dyDescent="0.25">
      <c r="A63" s="390">
        <v>6</v>
      </c>
      <c r="B63" s="392" t="s">
        <v>55</v>
      </c>
      <c r="C63" s="394">
        <v>400</v>
      </c>
      <c r="D63" s="387">
        <f>400*0.9</f>
        <v>360</v>
      </c>
      <c r="E63" s="396">
        <v>307.08238372715567</v>
      </c>
    </row>
    <row r="64" spans="1:5" x14ac:dyDescent="0.25">
      <c r="A64" s="399"/>
      <c r="B64" s="400"/>
      <c r="C64" s="404"/>
      <c r="D64" s="388"/>
      <c r="E64" s="397"/>
    </row>
    <row r="65" spans="1:5" x14ac:dyDescent="0.25">
      <c r="A65" s="399"/>
      <c r="B65" s="400"/>
      <c r="C65" s="404"/>
      <c r="D65" s="388"/>
      <c r="E65" s="397"/>
    </row>
    <row r="66" spans="1:5" x14ac:dyDescent="0.25">
      <c r="A66" s="399"/>
      <c r="B66" s="400"/>
      <c r="C66" s="404"/>
      <c r="D66" s="388"/>
      <c r="E66" s="397"/>
    </row>
    <row r="67" spans="1:5" x14ac:dyDescent="0.25">
      <c r="A67" s="399"/>
      <c r="B67" s="400"/>
      <c r="C67" s="404"/>
      <c r="D67" s="388"/>
      <c r="E67" s="397"/>
    </row>
    <row r="68" spans="1:5" x14ac:dyDescent="0.25">
      <c r="A68" s="399"/>
      <c r="B68" s="400"/>
      <c r="C68" s="404"/>
      <c r="D68" s="388"/>
      <c r="E68" s="397"/>
    </row>
    <row r="69" spans="1:5" x14ac:dyDescent="0.25">
      <c r="A69" s="399"/>
      <c r="B69" s="400"/>
      <c r="C69" s="404"/>
      <c r="D69" s="388"/>
      <c r="E69" s="397"/>
    </row>
    <row r="70" spans="1:5" ht="15.75" thickBot="1" x14ac:dyDescent="0.3">
      <c r="A70" s="391"/>
      <c r="B70" s="393"/>
      <c r="C70" s="395"/>
      <c r="D70" s="389"/>
      <c r="E70" s="398"/>
    </row>
    <row r="71" spans="1:5" x14ac:dyDescent="0.25">
      <c r="A71" s="390">
        <v>7</v>
      </c>
      <c r="B71" s="392" t="s">
        <v>81</v>
      </c>
      <c r="C71" s="394">
        <v>160</v>
      </c>
      <c r="D71" s="387">
        <f>160*0.9</f>
        <v>144</v>
      </c>
      <c r="E71" s="396">
        <v>79.92624447560452</v>
      </c>
    </row>
    <row r="72" spans="1:5" x14ac:dyDescent="0.25">
      <c r="A72" s="399"/>
      <c r="B72" s="400"/>
      <c r="C72" s="404"/>
      <c r="D72" s="388"/>
      <c r="E72" s="397"/>
    </row>
    <row r="73" spans="1:5" x14ac:dyDescent="0.25">
      <c r="A73" s="399"/>
      <c r="B73" s="400"/>
      <c r="C73" s="404"/>
      <c r="D73" s="388"/>
      <c r="E73" s="397"/>
    </row>
    <row r="74" spans="1:5" x14ac:dyDescent="0.25">
      <c r="A74" s="399"/>
      <c r="B74" s="400"/>
      <c r="C74" s="404"/>
      <c r="D74" s="388"/>
      <c r="E74" s="397"/>
    </row>
    <row r="75" spans="1:5" x14ac:dyDescent="0.25">
      <c r="A75" s="399"/>
      <c r="B75" s="400"/>
      <c r="C75" s="404"/>
      <c r="D75" s="388"/>
      <c r="E75" s="397"/>
    </row>
    <row r="76" spans="1:5" x14ac:dyDescent="0.25">
      <c r="A76" s="399"/>
      <c r="B76" s="400"/>
      <c r="C76" s="404"/>
      <c r="D76" s="388"/>
      <c r="E76" s="397"/>
    </row>
    <row r="77" spans="1:5" x14ac:dyDescent="0.25">
      <c r="A77" s="399"/>
      <c r="B77" s="400"/>
      <c r="C77" s="404"/>
      <c r="D77" s="388"/>
      <c r="E77" s="397"/>
    </row>
    <row r="78" spans="1:5" ht="15.75" thickBot="1" x14ac:dyDescent="0.3">
      <c r="A78" s="391"/>
      <c r="B78" s="393"/>
      <c r="C78" s="395"/>
      <c r="D78" s="389"/>
      <c r="E78" s="398"/>
    </row>
    <row r="79" spans="1:5" x14ac:dyDescent="0.25">
      <c r="A79" s="390">
        <v>8</v>
      </c>
      <c r="B79" s="392" t="s">
        <v>38</v>
      </c>
      <c r="C79" s="394">
        <v>100</v>
      </c>
      <c r="D79" s="387">
        <f>100*0.9</f>
        <v>90</v>
      </c>
      <c r="E79" s="396">
        <v>84.076386238114438</v>
      </c>
    </row>
    <row r="80" spans="1:5" x14ac:dyDescent="0.25">
      <c r="A80" s="399"/>
      <c r="B80" s="400"/>
      <c r="C80" s="404"/>
      <c r="D80" s="388"/>
      <c r="E80" s="397"/>
    </row>
    <row r="81" spans="1:5" x14ac:dyDescent="0.25">
      <c r="A81" s="399"/>
      <c r="B81" s="400"/>
      <c r="C81" s="404"/>
      <c r="D81" s="388"/>
      <c r="E81" s="397"/>
    </row>
    <row r="82" spans="1:5" ht="15.75" thickBot="1" x14ac:dyDescent="0.3">
      <c r="A82" s="391"/>
      <c r="B82" s="393"/>
      <c r="C82" s="395"/>
      <c r="D82" s="389"/>
      <c r="E82" s="398"/>
    </row>
    <row r="83" spans="1:5" x14ac:dyDescent="0.25">
      <c r="A83" s="390">
        <v>9</v>
      </c>
      <c r="B83" s="392" t="s">
        <v>82</v>
      </c>
      <c r="C83" s="394">
        <v>160</v>
      </c>
      <c r="D83" s="387">
        <f>160*0.9</f>
        <v>144</v>
      </c>
      <c r="E83" s="396">
        <v>90.490022350967109</v>
      </c>
    </row>
    <row r="84" spans="1:5" x14ac:dyDescent="0.25">
      <c r="A84" s="399"/>
      <c r="B84" s="400"/>
      <c r="C84" s="404"/>
      <c r="D84" s="388"/>
      <c r="E84" s="397"/>
    </row>
    <row r="85" spans="1:5" x14ac:dyDescent="0.25">
      <c r="A85" s="399"/>
      <c r="B85" s="400"/>
      <c r="C85" s="404"/>
      <c r="D85" s="388"/>
      <c r="E85" s="397"/>
    </row>
    <row r="86" spans="1:5" x14ac:dyDescent="0.25">
      <c r="A86" s="399"/>
      <c r="B86" s="400"/>
      <c r="C86" s="404"/>
      <c r="D86" s="388"/>
      <c r="E86" s="397"/>
    </row>
    <row r="87" spans="1:5" x14ac:dyDescent="0.25">
      <c r="A87" s="399"/>
      <c r="B87" s="400"/>
      <c r="C87" s="404"/>
      <c r="D87" s="388"/>
      <c r="E87" s="397"/>
    </row>
    <row r="88" spans="1:5" ht="15.75" thickBot="1" x14ac:dyDescent="0.3">
      <c r="A88" s="391"/>
      <c r="B88" s="393"/>
      <c r="C88" s="395"/>
      <c r="D88" s="389"/>
      <c r="E88" s="398"/>
    </row>
    <row r="89" spans="1:5" x14ac:dyDescent="0.25">
      <c r="A89" s="390">
        <v>10</v>
      </c>
      <c r="B89" s="392" t="s">
        <v>68</v>
      </c>
      <c r="C89" s="401">
        <v>250.25</v>
      </c>
      <c r="D89" s="387">
        <f>(250+250)*0.9</f>
        <v>450</v>
      </c>
      <c r="E89" s="396">
        <v>347.91638950350551</v>
      </c>
    </row>
    <row r="90" spans="1:5" x14ac:dyDescent="0.25">
      <c r="A90" s="399"/>
      <c r="B90" s="400"/>
      <c r="C90" s="402"/>
      <c r="D90" s="388"/>
      <c r="E90" s="397"/>
    </row>
    <row r="91" spans="1:5" x14ac:dyDescent="0.25">
      <c r="A91" s="399"/>
      <c r="B91" s="400"/>
      <c r="C91" s="402"/>
      <c r="D91" s="388"/>
      <c r="E91" s="397"/>
    </row>
    <row r="92" spans="1:5" x14ac:dyDescent="0.25">
      <c r="A92" s="399"/>
      <c r="B92" s="400"/>
      <c r="C92" s="402"/>
      <c r="D92" s="388"/>
      <c r="E92" s="397"/>
    </row>
    <row r="93" spans="1:5" x14ac:dyDescent="0.25">
      <c r="A93" s="399"/>
      <c r="B93" s="400"/>
      <c r="C93" s="402"/>
      <c r="D93" s="388"/>
      <c r="E93" s="397"/>
    </row>
    <row r="94" spans="1:5" x14ac:dyDescent="0.25">
      <c r="A94" s="399"/>
      <c r="B94" s="400"/>
      <c r="C94" s="402"/>
      <c r="D94" s="388"/>
      <c r="E94" s="397"/>
    </row>
    <row r="95" spans="1:5" x14ac:dyDescent="0.25">
      <c r="A95" s="399"/>
      <c r="B95" s="400"/>
      <c r="C95" s="402"/>
      <c r="D95" s="388"/>
      <c r="E95" s="397"/>
    </row>
    <row r="96" spans="1:5" x14ac:dyDescent="0.25">
      <c r="A96" s="399"/>
      <c r="B96" s="400"/>
      <c r="C96" s="402"/>
      <c r="D96" s="388"/>
      <c r="E96" s="397"/>
    </row>
    <row r="97" spans="1:5" x14ac:dyDescent="0.25">
      <c r="A97" s="399"/>
      <c r="B97" s="400"/>
      <c r="C97" s="402"/>
      <c r="D97" s="388"/>
      <c r="E97" s="397"/>
    </row>
    <row r="98" spans="1:5" x14ac:dyDescent="0.25">
      <c r="A98" s="399"/>
      <c r="B98" s="400"/>
      <c r="C98" s="402"/>
      <c r="D98" s="388"/>
      <c r="E98" s="397"/>
    </row>
    <row r="99" spans="1:5" x14ac:dyDescent="0.25">
      <c r="A99" s="399"/>
      <c r="B99" s="400"/>
      <c r="C99" s="402"/>
      <c r="D99" s="388"/>
      <c r="E99" s="397"/>
    </row>
    <row r="100" spans="1:5" ht="15.75" thickBot="1" x14ac:dyDescent="0.3">
      <c r="A100" s="391"/>
      <c r="B100" s="393"/>
      <c r="C100" s="403"/>
      <c r="D100" s="389"/>
      <c r="E100" s="398"/>
    </row>
    <row r="101" spans="1:5" x14ac:dyDescent="0.25">
      <c r="A101" s="390">
        <v>11</v>
      </c>
      <c r="B101" s="392" t="s">
        <v>41</v>
      </c>
      <c r="C101" s="401">
        <v>100.16</v>
      </c>
      <c r="D101" s="387">
        <f>(160+100)*0.9</f>
        <v>234</v>
      </c>
      <c r="E101" s="396">
        <v>188.60537320475032</v>
      </c>
    </row>
    <row r="102" spans="1:5" x14ac:dyDescent="0.25">
      <c r="A102" s="399"/>
      <c r="B102" s="400"/>
      <c r="C102" s="402"/>
      <c r="D102" s="388"/>
      <c r="E102" s="397"/>
    </row>
    <row r="103" spans="1:5" x14ac:dyDescent="0.25">
      <c r="A103" s="399"/>
      <c r="B103" s="400"/>
      <c r="C103" s="402"/>
      <c r="D103" s="388"/>
      <c r="E103" s="397"/>
    </row>
    <row r="104" spans="1:5" x14ac:dyDescent="0.25">
      <c r="A104" s="399"/>
      <c r="B104" s="400"/>
      <c r="C104" s="402"/>
      <c r="D104" s="388"/>
      <c r="E104" s="397"/>
    </row>
    <row r="105" spans="1:5" x14ac:dyDescent="0.25">
      <c r="A105" s="399"/>
      <c r="B105" s="400"/>
      <c r="C105" s="402"/>
      <c r="D105" s="388"/>
      <c r="E105" s="397"/>
    </row>
    <row r="106" spans="1:5" ht="15.75" thickBot="1" x14ac:dyDescent="0.3">
      <c r="A106" s="391"/>
      <c r="B106" s="393"/>
      <c r="C106" s="403"/>
      <c r="D106" s="389"/>
      <c r="E106" s="398"/>
    </row>
    <row r="107" spans="1:5" x14ac:dyDescent="0.25">
      <c r="A107" s="390">
        <v>12</v>
      </c>
      <c r="B107" s="392" t="s">
        <v>43</v>
      </c>
      <c r="C107" s="401">
        <v>250.25</v>
      </c>
      <c r="D107" s="387">
        <f>(250+250)*0.9</f>
        <v>450</v>
      </c>
      <c r="E107" s="396">
        <v>448.81527724762287</v>
      </c>
    </row>
    <row r="108" spans="1:5" x14ac:dyDescent="0.25">
      <c r="A108" s="399"/>
      <c r="B108" s="400"/>
      <c r="C108" s="402"/>
      <c r="D108" s="388"/>
      <c r="E108" s="397"/>
    </row>
    <row r="109" spans="1:5" ht="15.75" thickBot="1" x14ac:dyDescent="0.3">
      <c r="A109" s="391"/>
      <c r="B109" s="393"/>
      <c r="C109" s="403"/>
      <c r="D109" s="389"/>
      <c r="E109" s="398"/>
    </row>
    <row r="110" spans="1:5" x14ac:dyDescent="0.25">
      <c r="A110" s="390">
        <v>13</v>
      </c>
      <c r="B110" s="392" t="s">
        <v>44</v>
      </c>
      <c r="C110" s="394">
        <v>160</v>
      </c>
      <c r="D110" s="387">
        <f>160*0.9</f>
        <v>144</v>
      </c>
      <c r="E110" s="396">
        <v>130.37568834766321</v>
      </c>
    </row>
    <row r="111" spans="1:5" ht="15.75" thickBot="1" x14ac:dyDescent="0.3">
      <c r="A111" s="391"/>
      <c r="B111" s="393"/>
      <c r="C111" s="395"/>
      <c r="D111" s="389"/>
      <c r="E111" s="398"/>
    </row>
    <row r="112" spans="1:5" x14ac:dyDescent="0.25">
      <c r="A112" s="390">
        <v>14</v>
      </c>
      <c r="B112" s="392" t="s">
        <v>116</v>
      </c>
      <c r="C112" s="394">
        <v>400</v>
      </c>
      <c r="D112" s="387">
        <f>400*0.9</f>
        <v>360</v>
      </c>
      <c r="E112" s="396">
        <v>344.00624284290899</v>
      </c>
    </row>
    <row r="113" spans="1:5" x14ac:dyDescent="0.25">
      <c r="A113" s="399"/>
      <c r="B113" s="400"/>
      <c r="C113" s="404"/>
      <c r="D113" s="388"/>
      <c r="E113" s="397"/>
    </row>
    <row r="114" spans="1:5" ht="15.75" thickBot="1" x14ac:dyDescent="0.3">
      <c r="A114" s="391"/>
      <c r="B114" s="393"/>
      <c r="C114" s="395"/>
      <c r="D114" s="389"/>
      <c r="E114" s="398"/>
    </row>
    <row r="115" spans="1:5" x14ac:dyDescent="0.25">
      <c r="A115" s="390">
        <v>15</v>
      </c>
      <c r="B115" s="392" t="s">
        <v>46</v>
      </c>
      <c r="C115" s="401">
        <v>400.4</v>
      </c>
      <c r="D115" s="387">
        <f>(400+400)*0.9</f>
        <v>720</v>
      </c>
      <c r="E115" s="396">
        <v>651.75996946307839</v>
      </c>
    </row>
    <row r="116" spans="1:5" x14ac:dyDescent="0.25">
      <c r="A116" s="399"/>
      <c r="B116" s="400"/>
      <c r="C116" s="402"/>
      <c r="D116" s="388"/>
      <c r="E116" s="397"/>
    </row>
    <row r="117" spans="1:5" x14ac:dyDescent="0.25">
      <c r="A117" s="399"/>
      <c r="B117" s="400"/>
      <c r="C117" s="402"/>
      <c r="D117" s="388"/>
      <c r="E117" s="397"/>
    </row>
    <row r="118" spans="1:5" x14ac:dyDescent="0.25">
      <c r="A118" s="399"/>
      <c r="B118" s="400"/>
      <c r="C118" s="402"/>
      <c r="D118" s="388"/>
      <c r="E118" s="397"/>
    </row>
    <row r="119" spans="1:5" x14ac:dyDescent="0.25">
      <c r="A119" s="399"/>
      <c r="B119" s="400"/>
      <c r="C119" s="402"/>
      <c r="D119" s="388"/>
      <c r="E119" s="397"/>
    </row>
    <row r="120" spans="1:5" x14ac:dyDescent="0.25">
      <c r="A120" s="399"/>
      <c r="B120" s="400"/>
      <c r="C120" s="402"/>
      <c r="D120" s="388"/>
      <c r="E120" s="397"/>
    </row>
    <row r="121" spans="1:5" x14ac:dyDescent="0.25">
      <c r="A121" s="399"/>
      <c r="B121" s="400"/>
      <c r="C121" s="402"/>
      <c r="D121" s="388"/>
      <c r="E121" s="397"/>
    </row>
    <row r="122" spans="1:5" x14ac:dyDescent="0.25">
      <c r="A122" s="399"/>
      <c r="B122" s="400"/>
      <c r="C122" s="402"/>
      <c r="D122" s="388"/>
      <c r="E122" s="397"/>
    </row>
    <row r="123" spans="1:5" x14ac:dyDescent="0.25">
      <c r="A123" s="399"/>
      <c r="B123" s="400"/>
      <c r="C123" s="402"/>
      <c r="D123" s="388"/>
      <c r="E123" s="397"/>
    </row>
    <row r="124" spans="1:5" x14ac:dyDescent="0.25">
      <c r="A124" s="399"/>
      <c r="B124" s="400"/>
      <c r="C124" s="402"/>
      <c r="D124" s="388"/>
      <c r="E124" s="397"/>
    </row>
    <row r="125" spans="1:5" x14ac:dyDescent="0.25">
      <c r="A125" s="399"/>
      <c r="B125" s="400"/>
      <c r="C125" s="402"/>
      <c r="D125" s="388"/>
      <c r="E125" s="397"/>
    </row>
    <row r="126" spans="1:5" x14ac:dyDescent="0.25">
      <c r="A126" s="399"/>
      <c r="B126" s="400"/>
      <c r="C126" s="402"/>
      <c r="D126" s="388"/>
      <c r="E126" s="397"/>
    </row>
    <row r="127" spans="1:5" x14ac:dyDescent="0.25">
      <c r="A127" s="399"/>
      <c r="B127" s="400"/>
      <c r="C127" s="402"/>
      <c r="D127" s="388"/>
      <c r="E127" s="397"/>
    </row>
    <row r="128" spans="1:5" ht="15.75" thickBot="1" x14ac:dyDescent="0.3">
      <c r="A128" s="391"/>
      <c r="B128" s="393"/>
      <c r="C128" s="403"/>
      <c r="D128" s="389"/>
      <c r="E128" s="398"/>
    </row>
    <row r="129" spans="1:5" x14ac:dyDescent="0.25">
      <c r="A129" s="390">
        <v>16</v>
      </c>
      <c r="B129" s="392" t="s">
        <v>47</v>
      </c>
      <c r="C129" s="394">
        <v>160</v>
      </c>
      <c r="D129" s="387">
        <f>160*0.9</f>
        <v>144</v>
      </c>
      <c r="E129" s="396">
        <v>93.649283023972743</v>
      </c>
    </row>
    <row r="130" spans="1:5" x14ac:dyDescent="0.25">
      <c r="A130" s="399"/>
      <c r="B130" s="400"/>
      <c r="C130" s="404"/>
      <c r="D130" s="388"/>
      <c r="E130" s="397"/>
    </row>
    <row r="131" spans="1:5" x14ac:dyDescent="0.25">
      <c r="A131" s="399"/>
      <c r="B131" s="400"/>
      <c r="C131" s="404"/>
      <c r="D131" s="388"/>
      <c r="E131" s="397"/>
    </row>
    <row r="132" spans="1:5" ht="15.75" thickBot="1" x14ac:dyDescent="0.3">
      <c r="A132" s="391"/>
      <c r="B132" s="393"/>
      <c r="C132" s="395"/>
      <c r="D132" s="389"/>
      <c r="E132" s="398"/>
    </row>
    <row r="133" spans="1:5" x14ac:dyDescent="0.25">
      <c r="A133" s="390">
        <v>17</v>
      </c>
      <c r="B133" s="392" t="s">
        <v>49</v>
      </c>
      <c r="C133" s="394">
        <v>250</v>
      </c>
      <c r="D133" s="387">
        <f>250*0.9</f>
        <v>225</v>
      </c>
      <c r="E133" s="396">
        <v>208.21642767465758</v>
      </c>
    </row>
    <row r="134" spans="1:5" ht="15.75" thickBot="1" x14ac:dyDescent="0.3">
      <c r="A134" s="391"/>
      <c r="B134" s="393"/>
      <c r="C134" s="395"/>
      <c r="D134" s="389"/>
      <c r="E134" s="398"/>
    </row>
    <row r="135" spans="1:5" x14ac:dyDescent="0.25">
      <c r="A135" s="390">
        <v>18</v>
      </c>
      <c r="B135" s="392" t="s">
        <v>106</v>
      </c>
      <c r="C135" s="401">
        <v>630.63</v>
      </c>
      <c r="D135" s="387">
        <f>(630+630)*0.9</f>
        <v>1134</v>
      </c>
      <c r="E135" s="396">
        <v>1104.3819311905722</v>
      </c>
    </row>
    <row r="136" spans="1:5" x14ac:dyDescent="0.25">
      <c r="A136" s="399"/>
      <c r="B136" s="400"/>
      <c r="C136" s="402"/>
      <c r="D136" s="388"/>
      <c r="E136" s="397"/>
    </row>
    <row r="137" spans="1:5" x14ac:dyDescent="0.25">
      <c r="A137" s="399"/>
      <c r="B137" s="400"/>
      <c r="C137" s="402"/>
      <c r="D137" s="388"/>
      <c r="E137" s="397"/>
    </row>
    <row r="138" spans="1:5" ht="15.75" thickBot="1" x14ac:dyDescent="0.3">
      <c r="A138" s="391"/>
      <c r="B138" s="393"/>
      <c r="C138" s="403"/>
      <c r="D138" s="389"/>
      <c r="E138" s="398"/>
    </row>
    <row r="139" spans="1:5" x14ac:dyDescent="0.25">
      <c r="A139" s="390">
        <v>19</v>
      </c>
      <c r="B139" s="392" t="s">
        <v>87</v>
      </c>
      <c r="C139" s="401">
        <v>400.25</v>
      </c>
      <c r="D139" s="387">
        <f>(400+250)*0.9</f>
        <v>585</v>
      </c>
      <c r="E139" s="396">
        <v>476.99277574161994</v>
      </c>
    </row>
    <row r="140" spans="1:5" x14ac:dyDescent="0.25">
      <c r="A140" s="399"/>
      <c r="B140" s="400"/>
      <c r="C140" s="402"/>
      <c r="D140" s="388"/>
      <c r="E140" s="397"/>
    </row>
    <row r="141" spans="1:5" x14ac:dyDescent="0.25">
      <c r="A141" s="399"/>
      <c r="B141" s="400"/>
      <c r="C141" s="402"/>
      <c r="D141" s="388"/>
      <c r="E141" s="397"/>
    </row>
    <row r="142" spans="1:5" x14ac:dyDescent="0.25">
      <c r="A142" s="399"/>
      <c r="B142" s="400"/>
      <c r="C142" s="402"/>
      <c r="D142" s="388"/>
      <c r="E142" s="397"/>
    </row>
    <row r="143" spans="1:5" x14ac:dyDescent="0.25">
      <c r="A143" s="399"/>
      <c r="B143" s="400"/>
      <c r="C143" s="402"/>
      <c r="D143" s="388"/>
      <c r="E143" s="397"/>
    </row>
    <row r="144" spans="1:5" x14ac:dyDescent="0.25">
      <c r="A144" s="399"/>
      <c r="B144" s="400"/>
      <c r="C144" s="402"/>
      <c r="D144" s="388"/>
      <c r="E144" s="397"/>
    </row>
    <row r="145" spans="1:5" x14ac:dyDescent="0.25">
      <c r="A145" s="399"/>
      <c r="B145" s="400"/>
      <c r="C145" s="402"/>
      <c r="D145" s="388"/>
      <c r="E145" s="397"/>
    </row>
    <row r="146" spans="1:5" x14ac:dyDescent="0.25">
      <c r="A146" s="399"/>
      <c r="B146" s="400"/>
      <c r="C146" s="402"/>
      <c r="D146" s="388"/>
      <c r="E146" s="397"/>
    </row>
    <row r="147" spans="1:5" x14ac:dyDescent="0.25">
      <c r="A147" s="399"/>
      <c r="B147" s="400"/>
      <c r="C147" s="402"/>
      <c r="D147" s="388"/>
      <c r="E147" s="397"/>
    </row>
    <row r="148" spans="1:5" x14ac:dyDescent="0.25">
      <c r="A148" s="399"/>
      <c r="B148" s="400"/>
      <c r="C148" s="402"/>
      <c r="D148" s="388"/>
      <c r="E148" s="397"/>
    </row>
    <row r="149" spans="1:5" x14ac:dyDescent="0.25">
      <c r="A149" s="399"/>
      <c r="B149" s="400"/>
      <c r="C149" s="402"/>
      <c r="D149" s="388"/>
      <c r="E149" s="397"/>
    </row>
    <row r="150" spans="1:5" ht="15.75" thickBot="1" x14ac:dyDescent="0.3">
      <c r="A150" s="391"/>
      <c r="B150" s="393"/>
      <c r="C150" s="403"/>
      <c r="D150" s="389"/>
      <c r="E150" s="398"/>
    </row>
    <row r="151" spans="1:5" x14ac:dyDescent="0.25">
      <c r="A151" s="390">
        <v>20</v>
      </c>
      <c r="B151" s="392" t="s">
        <v>88</v>
      </c>
      <c r="C151" s="394">
        <v>100</v>
      </c>
      <c r="D151" s="387">
        <f>100*0.9</f>
        <v>90</v>
      </c>
      <c r="E151" s="396">
        <v>68.67499045721199</v>
      </c>
    </row>
    <row r="152" spans="1:5" ht="15.75" thickBot="1" x14ac:dyDescent="0.3">
      <c r="A152" s="391"/>
      <c r="B152" s="393"/>
      <c r="C152" s="395"/>
      <c r="D152" s="389"/>
      <c r="E152" s="398"/>
    </row>
    <row r="153" spans="1:5" x14ac:dyDescent="0.25">
      <c r="A153" s="390">
        <v>21</v>
      </c>
      <c r="B153" s="392" t="s">
        <v>90</v>
      </c>
      <c r="C153" s="394">
        <v>160</v>
      </c>
      <c r="D153" s="387">
        <f>160*0.9</f>
        <v>144</v>
      </c>
      <c r="E153" s="396">
        <v>144</v>
      </c>
    </row>
    <row r="154" spans="1:5" ht="15.75" thickBot="1" x14ac:dyDescent="0.3">
      <c r="A154" s="391"/>
      <c r="B154" s="393"/>
      <c r="C154" s="395"/>
      <c r="D154" s="389"/>
      <c r="E154" s="398"/>
    </row>
    <row r="155" spans="1:5" x14ac:dyDescent="0.25">
      <c r="A155" s="390">
        <v>22</v>
      </c>
      <c r="B155" s="392" t="s">
        <v>144</v>
      </c>
      <c r="C155" s="394">
        <v>100</v>
      </c>
      <c r="D155" s="387">
        <f>100*0.9</f>
        <v>90</v>
      </c>
      <c r="E155" s="396">
        <v>83.484024861925889</v>
      </c>
    </row>
    <row r="156" spans="1:5" x14ac:dyDescent="0.25">
      <c r="A156" s="399"/>
      <c r="B156" s="400"/>
      <c r="C156" s="404"/>
      <c r="D156" s="388"/>
      <c r="E156" s="397"/>
    </row>
    <row r="157" spans="1:5" x14ac:dyDescent="0.25">
      <c r="A157" s="399"/>
      <c r="B157" s="400"/>
      <c r="C157" s="404"/>
      <c r="D157" s="388"/>
      <c r="E157" s="397"/>
    </row>
    <row r="158" spans="1:5" x14ac:dyDescent="0.25">
      <c r="A158" s="399"/>
      <c r="B158" s="400"/>
      <c r="C158" s="404"/>
      <c r="D158" s="388"/>
      <c r="E158" s="397"/>
    </row>
    <row r="159" spans="1:5" ht="15.75" thickBot="1" x14ac:dyDescent="0.3">
      <c r="A159" s="391"/>
      <c r="B159" s="393"/>
      <c r="C159" s="395"/>
      <c r="D159" s="389"/>
      <c r="E159" s="398"/>
    </row>
    <row r="160" spans="1:5" x14ac:dyDescent="0.25">
      <c r="A160" s="390">
        <v>23</v>
      </c>
      <c r="B160" s="392" t="s">
        <v>137</v>
      </c>
      <c r="C160" s="394">
        <v>400</v>
      </c>
      <c r="D160" s="387">
        <f>400*0.9</f>
        <v>360</v>
      </c>
      <c r="E160" s="396">
        <v>322.0888719239324</v>
      </c>
    </row>
    <row r="161" spans="1:5" x14ac:dyDescent="0.25">
      <c r="A161" s="399"/>
      <c r="B161" s="400"/>
      <c r="C161" s="404"/>
      <c r="D161" s="388"/>
      <c r="E161" s="397"/>
    </row>
    <row r="162" spans="1:5" x14ac:dyDescent="0.25">
      <c r="A162" s="399"/>
      <c r="B162" s="400"/>
      <c r="C162" s="404"/>
      <c r="D162" s="388"/>
      <c r="E162" s="397"/>
    </row>
    <row r="163" spans="1:5" ht="15.75" thickBot="1" x14ac:dyDescent="0.3">
      <c r="A163" s="391"/>
      <c r="B163" s="393"/>
      <c r="C163" s="395"/>
      <c r="D163" s="389"/>
      <c r="E163" s="398"/>
    </row>
    <row r="164" spans="1:5" x14ac:dyDescent="0.25">
      <c r="A164" s="390">
        <v>24</v>
      </c>
      <c r="B164" s="392" t="s">
        <v>138</v>
      </c>
      <c r="C164" s="401">
        <v>400.4</v>
      </c>
      <c r="D164" s="387">
        <f>(400+400)*0.9</f>
        <v>720</v>
      </c>
      <c r="E164" s="396">
        <v>633.12033149234514</v>
      </c>
    </row>
    <row r="165" spans="1:5" x14ac:dyDescent="0.25">
      <c r="A165" s="399"/>
      <c r="B165" s="400"/>
      <c r="C165" s="402"/>
      <c r="D165" s="388"/>
      <c r="E165" s="397"/>
    </row>
    <row r="166" spans="1:5" x14ac:dyDescent="0.25">
      <c r="A166" s="399"/>
      <c r="B166" s="400"/>
      <c r="C166" s="402"/>
      <c r="D166" s="388"/>
      <c r="E166" s="397"/>
    </row>
    <row r="167" spans="1:5" x14ac:dyDescent="0.25">
      <c r="A167" s="399"/>
      <c r="B167" s="400"/>
      <c r="C167" s="402"/>
      <c r="D167" s="388"/>
      <c r="E167" s="397"/>
    </row>
    <row r="168" spans="1:5" x14ac:dyDescent="0.25">
      <c r="A168" s="399"/>
      <c r="B168" s="400"/>
      <c r="C168" s="402"/>
      <c r="D168" s="388"/>
      <c r="E168" s="397"/>
    </row>
    <row r="169" spans="1:5" x14ac:dyDescent="0.25">
      <c r="A169" s="399"/>
      <c r="B169" s="400"/>
      <c r="C169" s="402"/>
      <c r="D169" s="388"/>
      <c r="E169" s="397"/>
    </row>
    <row r="170" spans="1:5" x14ac:dyDescent="0.25">
      <c r="A170" s="399"/>
      <c r="B170" s="400"/>
      <c r="C170" s="402"/>
      <c r="D170" s="388"/>
      <c r="E170" s="397"/>
    </row>
    <row r="171" spans="1:5" ht="15.75" thickBot="1" x14ac:dyDescent="0.3">
      <c r="A171" s="391"/>
      <c r="B171" s="393"/>
      <c r="C171" s="403"/>
      <c r="D171" s="389"/>
      <c r="E171" s="398"/>
    </row>
  </sheetData>
  <sheetProtection formatCells="0" formatColumns="0" formatRows="0" insertRows="0"/>
  <mergeCells count="126">
    <mergeCell ref="A8:A11"/>
    <mergeCell ref="B8:B11"/>
    <mergeCell ref="C8:C11"/>
    <mergeCell ref="D8:D11"/>
    <mergeCell ref="E8:E11"/>
    <mergeCell ref="B2:D3"/>
    <mergeCell ref="A24:A43"/>
    <mergeCell ref="B24:B43"/>
    <mergeCell ref="C24:C43"/>
    <mergeCell ref="D24:D43"/>
    <mergeCell ref="A12:A23"/>
    <mergeCell ref="B12:B23"/>
    <mergeCell ref="C12:C23"/>
    <mergeCell ref="D12:D23"/>
    <mergeCell ref="D44:D48"/>
    <mergeCell ref="E12:E23"/>
    <mergeCell ref="E24:E43"/>
    <mergeCell ref="E44:E48"/>
    <mergeCell ref="E63:E70"/>
    <mergeCell ref="E49:E50"/>
    <mergeCell ref="E51:E62"/>
    <mergeCell ref="A49:A50"/>
    <mergeCell ref="B49:B50"/>
    <mergeCell ref="C49:C50"/>
    <mergeCell ref="D49:D50"/>
    <mergeCell ref="A44:A48"/>
    <mergeCell ref="B44:B48"/>
    <mergeCell ref="C44:C48"/>
    <mergeCell ref="A63:A70"/>
    <mergeCell ref="B63:B70"/>
    <mergeCell ref="C63:C70"/>
    <mergeCell ref="D63:D70"/>
    <mergeCell ref="A51:A62"/>
    <mergeCell ref="B51:B62"/>
    <mergeCell ref="C51:C62"/>
    <mergeCell ref="D51:D62"/>
    <mergeCell ref="D89:D100"/>
    <mergeCell ref="A83:A88"/>
    <mergeCell ref="B83:B88"/>
    <mergeCell ref="C83:C88"/>
    <mergeCell ref="D83:D88"/>
    <mergeCell ref="D101:D106"/>
    <mergeCell ref="E79:E82"/>
    <mergeCell ref="E71:E78"/>
    <mergeCell ref="A79:A82"/>
    <mergeCell ref="B79:B82"/>
    <mergeCell ref="C79:C82"/>
    <mergeCell ref="D79:D82"/>
    <mergeCell ref="A71:A78"/>
    <mergeCell ref="B71:B78"/>
    <mergeCell ref="C71:C78"/>
    <mergeCell ref="D71:D78"/>
    <mergeCell ref="E83:E88"/>
    <mergeCell ref="E89:E100"/>
    <mergeCell ref="E101:E106"/>
    <mergeCell ref="E112:E114"/>
    <mergeCell ref="E107:E109"/>
    <mergeCell ref="E110:E111"/>
    <mergeCell ref="A107:A109"/>
    <mergeCell ref="B107:B109"/>
    <mergeCell ref="C107:C109"/>
    <mergeCell ref="D107:D109"/>
    <mergeCell ref="A101:A106"/>
    <mergeCell ref="B101:B106"/>
    <mergeCell ref="C101:C106"/>
    <mergeCell ref="A112:A114"/>
    <mergeCell ref="B112:B114"/>
    <mergeCell ref="C112:C114"/>
    <mergeCell ref="D112:D114"/>
    <mergeCell ref="A110:A111"/>
    <mergeCell ref="B110:B111"/>
    <mergeCell ref="C110:C111"/>
    <mergeCell ref="D110:D111"/>
    <mergeCell ref="A89:A100"/>
    <mergeCell ref="B89:B100"/>
    <mergeCell ref="C89:C100"/>
    <mergeCell ref="E129:E132"/>
    <mergeCell ref="E115:E128"/>
    <mergeCell ref="A129:A132"/>
    <mergeCell ref="B129:B132"/>
    <mergeCell ref="C129:C132"/>
    <mergeCell ref="D129:D132"/>
    <mergeCell ref="A115:A128"/>
    <mergeCell ref="B115:B128"/>
    <mergeCell ref="C115:C128"/>
    <mergeCell ref="D115:D128"/>
    <mergeCell ref="A135:A138"/>
    <mergeCell ref="B135:B138"/>
    <mergeCell ref="C135:C138"/>
    <mergeCell ref="D135:D138"/>
    <mergeCell ref="A133:A134"/>
    <mergeCell ref="B133:B134"/>
    <mergeCell ref="C133:C134"/>
    <mergeCell ref="D133:D134"/>
    <mergeCell ref="E133:E134"/>
    <mergeCell ref="E135:E138"/>
    <mergeCell ref="E151:E152"/>
    <mergeCell ref="E153:E154"/>
    <mergeCell ref="D139:D150"/>
    <mergeCell ref="E139:E150"/>
    <mergeCell ref="A151:A152"/>
    <mergeCell ref="B151:B152"/>
    <mergeCell ref="C151:C152"/>
    <mergeCell ref="D151:D152"/>
    <mergeCell ref="A139:A150"/>
    <mergeCell ref="B139:B150"/>
    <mergeCell ref="C139:C150"/>
    <mergeCell ref="D160:D163"/>
    <mergeCell ref="A153:A154"/>
    <mergeCell ref="B153:B154"/>
    <mergeCell ref="C153:C154"/>
    <mergeCell ref="D153:D154"/>
    <mergeCell ref="E164:E171"/>
    <mergeCell ref="E160:E163"/>
    <mergeCell ref="A164:A171"/>
    <mergeCell ref="B164:B171"/>
    <mergeCell ref="C164:C171"/>
    <mergeCell ref="D164:D171"/>
    <mergeCell ref="A160:A163"/>
    <mergeCell ref="B160:B163"/>
    <mergeCell ref="C160:C163"/>
    <mergeCell ref="E155:E159"/>
    <mergeCell ref="A155:A159"/>
    <mergeCell ref="B155:B159"/>
    <mergeCell ref="C155:C159"/>
    <mergeCell ref="D155:D159"/>
  </mergeCells>
  <pageMargins left="0.7" right="0.7" top="0.75" bottom="0.75" header="0.3" footer="0.3"/>
  <pageSetup paperSize="9" scale="77" orientation="portrait" r:id="rId1"/>
  <rowBreaks count="3" manualBreakCount="3">
    <brk id="50" max="16383" man="1"/>
    <brk id="100" max="16383" man="1"/>
    <brk id="150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7"/>
  <sheetViews>
    <sheetView view="pageBreakPreview" zoomScale="80" zoomScaleNormal="70" zoomScaleSheetLayoutView="80" workbookViewId="0">
      <selection activeCell="L26" sqref="L26"/>
    </sheetView>
  </sheetViews>
  <sheetFormatPr defaultColWidth="9.140625" defaultRowHeight="15" x14ac:dyDescent="0.25"/>
  <cols>
    <col min="1" max="1" width="8" style="5" customWidth="1"/>
    <col min="2" max="2" width="20.42578125" style="5" customWidth="1"/>
    <col min="3" max="4" width="22.5703125" style="5" customWidth="1"/>
    <col min="5" max="5" width="14.7109375" style="5" customWidth="1"/>
    <col min="6" max="16384" width="9.140625" style="5"/>
  </cols>
  <sheetData>
    <row r="1" spans="1:5" x14ac:dyDescent="0.25">
      <c r="A1" s="4"/>
      <c r="B1" s="4"/>
      <c r="C1" s="4"/>
      <c r="D1" s="4"/>
    </row>
    <row r="2" spans="1:5" x14ac:dyDescent="0.25">
      <c r="A2" s="4"/>
      <c r="B2" s="305" t="s">
        <v>26</v>
      </c>
      <c r="C2" s="306"/>
      <c r="D2" s="306"/>
    </row>
    <row r="3" spans="1:5" x14ac:dyDescent="0.25">
      <c r="A3" s="4"/>
      <c r="B3" s="307"/>
      <c r="C3" s="308"/>
      <c r="D3" s="308"/>
    </row>
    <row r="4" spans="1:5" ht="20.25" x14ac:dyDescent="0.25">
      <c r="A4" s="4"/>
      <c r="B4" s="6"/>
      <c r="C4" s="6"/>
      <c r="D4" s="6"/>
    </row>
    <row r="5" spans="1:5" ht="20.25" customHeight="1" x14ac:dyDescent="0.25">
      <c r="A5" s="4"/>
      <c r="B5" s="6"/>
      <c r="C5" s="6"/>
      <c r="D5" s="6"/>
    </row>
    <row r="6" spans="1:5" ht="30" customHeight="1" x14ac:dyDescent="0.25">
      <c r="A6" s="4"/>
      <c r="B6" s="6"/>
      <c r="C6" s="6"/>
      <c r="D6" s="6"/>
    </row>
    <row r="7" spans="1:5" ht="15.75" thickBot="1" x14ac:dyDescent="0.3">
      <c r="A7" s="4"/>
      <c r="B7" s="4"/>
      <c r="C7" s="4"/>
      <c r="D7" s="4"/>
    </row>
    <row r="8" spans="1:5" ht="31.5" customHeight="1" x14ac:dyDescent="0.25">
      <c r="A8" s="317" t="s">
        <v>2</v>
      </c>
      <c r="B8" s="320" t="s">
        <v>3</v>
      </c>
      <c r="C8" s="323" t="s">
        <v>4</v>
      </c>
      <c r="D8" s="323" t="s">
        <v>5</v>
      </c>
      <c r="E8" s="326" t="s">
        <v>12</v>
      </c>
    </row>
    <row r="9" spans="1:5" ht="33" customHeight="1" x14ac:dyDescent="0.25">
      <c r="A9" s="318"/>
      <c r="B9" s="321"/>
      <c r="C9" s="324"/>
      <c r="D9" s="324"/>
      <c r="E9" s="327"/>
    </row>
    <row r="10" spans="1:5" ht="16.5" customHeight="1" x14ac:dyDescent="0.25">
      <c r="A10" s="318"/>
      <c r="B10" s="321"/>
      <c r="C10" s="324"/>
      <c r="D10" s="324"/>
      <c r="E10" s="327"/>
    </row>
    <row r="11" spans="1:5" ht="15.75" thickBot="1" x14ac:dyDescent="0.3">
      <c r="A11" s="319"/>
      <c r="B11" s="322"/>
      <c r="C11" s="325"/>
      <c r="D11" s="325"/>
      <c r="E11" s="328"/>
    </row>
    <row r="12" spans="1:5" x14ac:dyDescent="0.25">
      <c r="A12" s="309">
        <v>1</v>
      </c>
      <c r="B12" s="312" t="s">
        <v>27</v>
      </c>
      <c r="C12" s="279" t="s">
        <v>28</v>
      </c>
      <c r="D12" s="279">
        <f>(630+630)*0.9</f>
        <v>1134</v>
      </c>
      <c r="E12" s="285">
        <v>976.82678151796972</v>
      </c>
    </row>
    <row r="13" spans="1:5" x14ac:dyDescent="0.25">
      <c r="A13" s="310"/>
      <c r="B13" s="313"/>
      <c r="C13" s="298"/>
      <c r="D13" s="298"/>
      <c r="E13" s="286"/>
    </row>
    <row r="14" spans="1:5" x14ac:dyDescent="0.25">
      <c r="A14" s="310"/>
      <c r="B14" s="313"/>
      <c r="C14" s="298"/>
      <c r="D14" s="298"/>
      <c r="E14" s="286"/>
    </row>
    <row r="15" spans="1:5" x14ac:dyDescent="0.25">
      <c r="A15" s="310"/>
      <c r="B15" s="313"/>
      <c r="C15" s="298"/>
      <c r="D15" s="298"/>
      <c r="E15" s="286"/>
    </row>
    <row r="16" spans="1:5" x14ac:dyDescent="0.25">
      <c r="A16" s="310"/>
      <c r="B16" s="313"/>
      <c r="C16" s="298"/>
      <c r="D16" s="298"/>
      <c r="E16" s="286"/>
    </row>
    <row r="17" spans="1:5" x14ac:dyDescent="0.25">
      <c r="A17" s="310"/>
      <c r="B17" s="313"/>
      <c r="C17" s="298"/>
      <c r="D17" s="298"/>
      <c r="E17" s="286"/>
    </row>
    <row r="18" spans="1:5" x14ac:dyDescent="0.25">
      <c r="A18" s="310"/>
      <c r="B18" s="313"/>
      <c r="C18" s="298"/>
      <c r="D18" s="298"/>
      <c r="E18" s="286"/>
    </row>
    <row r="19" spans="1:5" x14ac:dyDescent="0.25">
      <c r="A19" s="310"/>
      <c r="B19" s="313"/>
      <c r="C19" s="298"/>
      <c r="D19" s="298"/>
      <c r="E19" s="286"/>
    </row>
    <row r="20" spans="1:5" ht="15.75" thickBot="1" x14ac:dyDescent="0.3">
      <c r="A20" s="311"/>
      <c r="B20" s="314"/>
      <c r="C20" s="280"/>
      <c r="D20" s="280"/>
      <c r="E20" s="287"/>
    </row>
    <row r="21" spans="1:5" x14ac:dyDescent="0.25">
      <c r="A21" s="290">
        <v>2</v>
      </c>
      <c r="B21" s="299" t="s">
        <v>29</v>
      </c>
      <c r="C21" s="288" t="s">
        <v>30</v>
      </c>
      <c r="D21" s="288">
        <f>400*0.9</f>
        <v>360</v>
      </c>
      <c r="E21" s="285">
        <v>308.2671064795328</v>
      </c>
    </row>
    <row r="22" spans="1:5" x14ac:dyDescent="0.25">
      <c r="A22" s="291"/>
      <c r="B22" s="300"/>
      <c r="C22" s="294"/>
      <c r="D22" s="294"/>
      <c r="E22" s="286"/>
    </row>
    <row r="23" spans="1:5" x14ac:dyDescent="0.25">
      <c r="A23" s="291"/>
      <c r="B23" s="300"/>
      <c r="C23" s="294"/>
      <c r="D23" s="294"/>
      <c r="E23" s="286"/>
    </row>
    <row r="24" spans="1:5" x14ac:dyDescent="0.25">
      <c r="A24" s="291"/>
      <c r="B24" s="300"/>
      <c r="C24" s="294"/>
      <c r="D24" s="294"/>
      <c r="E24" s="286"/>
    </row>
    <row r="25" spans="1:5" x14ac:dyDescent="0.25">
      <c r="A25" s="291"/>
      <c r="B25" s="300"/>
      <c r="C25" s="294"/>
      <c r="D25" s="294"/>
      <c r="E25" s="286"/>
    </row>
    <row r="26" spans="1:5" x14ac:dyDescent="0.25">
      <c r="A26" s="291"/>
      <c r="B26" s="300"/>
      <c r="C26" s="294"/>
      <c r="D26" s="294"/>
      <c r="E26" s="286"/>
    </row>
    <row r="27" spans="1:5" ht="15.75" thickBot="1" x14ac:dyDescent="0.3">
      <c r="A27" s="292"/>
      <c r="B27" s="301"/>
      <c r="C27" s="289"/>
      <c r="D27" s="289"/>
      <c r="E27" s="287"/>
    </row>
    <row r="28" spans="1:5" x14ac:dyDescent="0.25">
      <c r="A28" s="290">
        <v>3</v>
      </c>
      <c r="B28" s="299" t="s">
        <v>20</v>
      </c>
      <c r="C28" s="279" t="s">
        <v>31</v>
      </c>
      <c r="D28" s="279">
        <f>(400+400)*0.9</f>
        <v>720</v>
      </c>
      <c r="E28" s="455">
        <v>579.21544625918659</v>
      </c>
    </row>
    <row r="29" spans="1:5" x14ac:dyDescent="0.25">
      <c r="A29" s="291"/>
      <c r="B29" s="300"/>
      <c r="C29" s="298"/>
      <c r="D29" s="298"/>
      <c r="E29" s="456"/>
    </row>
    <row r="30" spans="1:5" x14ac:dyDescent="0.25">
      <c r="A30" s="291"/>
      <c r="B30" s="300"/>
      <c r="C30" s="298"/>
      <c r="D30" s="298"/>
      <c r="E30" s="456"/>
    </row>
    <row r="31" spans="1:5" x14ac:dyDescent="0.25">
      <c r="A31" s="291"/>
      <c r="B31" s="300"/>
      <c r="C31" s="298"/>
      <c r="D31" s="298"/>
      <c r="E31" s="456"/>
    </row>
    <row r="32" spans="1:5" x14ac:dyDescent="0.25">
      <c r="A32" s="291"/>
      <c r="B32" s="300"/>
      <c r="C32" s="298"/>
      <c r="D32" s="298"/>
      <c r="E32" s="456"/>
    </row>
    <row r="33" spans="1:5" x14ac:dyDescent="0.25">
      <c r="A33" s="291"/>
      <c r="B33" s="300"/>
      <c r="C33" s="298"/>
      <c r="D33" s="298"/>
      <c r="E33" s="456"/>
    </row>
    <row r="34" spans="1:5" x14ac:dyDescent="0.25">
      <c r="A34" s="291"/>
      <c r="B34" s="300"/>
      <c r="C34" s="298"/>
      <c r="D34" s="298"/>
      <c r="E34" s="456"/>
    </row>
    <row r="35" spans="1:5" ht="15.75" thickBot="1" x14ac:dyDescent="0.3">
      <c r="A35" s="292"/>
      <c r="B35" s="301"/>
      <c r="C35" s="280"/>
      <c r="D35" s="280"/>
      <c r="E35" s="457"/>
    </row>
    <row r="36" spans="1:5" x14ac:dyDescent="0.25">
      <c r="A36" s="290">
        <v>4</v>
      </c>
      <c r="B36" s="299" t="s">
        <v>32</v>
      </c>
      <c r="C36" s="279" t="s">
        <v>33</v>
      </c>
      <c r="D36" s="279">
        <f>250*0.9</f>
        <v>225</v>
      </c>
      <c r="E36" s="285">
        <v>184.91688021124105</v>
      </c>
    </row>
    <row r="37" spans="1:5" x14ac:dyDescent="0.25">
      <c r="A37" s="291"/>
      <c r="B37" s="300"/>
      <c r="C37" s="298"/>
      <c r="D37" s="298"/>
      <c r="E37" s="286"/>
    </row>
    <row r="38" spans="1:5" x14ac:dyDescent="0.25">
      <c r="A38" s="291"/>
      <c r="B38" s="300"/>
      <c r="C38" s="298"/>
      <c r="D38" s="298"/>
      <c r="E38" s="286"/>
    </row>
    <row r="39" spans="1:5" x14ac:dyDescent="0.25">
      <c r="A39" s="291"/>
      <c r="B39" s="300"/>
      <c r="C39" s="298"/>
      <c r="D39" s="298"/>
      <c r="E39" s="286"/>
    </row>
    <row r="40" spans="1:5" ht="15.75" thickBot="1" x14ac:dyDescent="0.3">
      <c r="A40" s="292"/>
      <c r="B40" s="301"/>
      <c r="C40" s="280"/>
      <c r="D40" s="280"/>
      <c r="E40" s="287"/>
    </row>
    <row r="41" spans="1:5" x14ac:dyDescent="0.25">
      <c r="A41" s="290">
        <v>5</v>
      </c>
      <c r="B41" s="299" t="s">
        <v>34</v>
      </c>
      <c r="C41" s="279" t="s">
        <v>35</v>
      </c>
      <c r="D41" s="279">
        <f>(400+160)*0.9</f>
        <v>504</v>
      </c>
      <c r="E41" s="285">
        <v>425.41339075898492</v>
      </c>
    </row>
    <row r="42" spans="1:5" x14ac:dyDescent="0.25">
      <c r="A42" s="291"/>
      <c r="B42" s="300"/>
      <c r="C42" s="298"/>
      <c r="D42" s="298"/>
      <c r="E42" s="286"/>
    </row>
    <row r="43" spans="1:5" x14ac:dyDescent="0.25">
      <c r="A43" s="291"/>
      <c r="B43" s="300"/>
      <c r="C43" s="298"/>
      <c r="D43" s="298"/>
      <c r="E43" s="286"/>
    </row>
    <row r="44" spans="1:5" x14ac:dyDescent="0.25">
      <c r="A44" s="291"/>
      <c r="B44" s="300"/>
      <c r="C44" s="298"/>
      <c r="D44" s="298"/>
      <c r="E44" s="286"/>
    </row>
    <row r="45" spans="1:5" ht="15.75" thickBot="1" x14ac:dyDescent="0.3">
      <c r="A45" s="291"/>
      <c r="B45" s="300"/>
      <c r="C45" s="298"/>
      <c r="D45" s="298"/>
      <c r="E45" s="286"/>
    </row>
    <row r="46" spans="1:5" x14ac:dyDescent="0.25">
      <c r="A46" s="290">
        <v>6</v>
      </c>
      <c r="B46" s="299" t="s">
        <v>36</v>
      </c>
      <c r="C46" s="279" t="s">
        <v>37</v>
      </c>
      <c r="D46" s="298"/>
      <c r="E46" s="285">
        <v>-36.193280085120769</v>
      </c>
    </row>
    <row r="47" spans="1:5" x14ac:dyDescent="0.25">
      <c r="A47" s="291"/>
      <c r="B47" s="300"/>
      <c r="C47" s="298"/>
      <c r="D47" s="298"/>
      <c r="E47" s="286"/>
    </row>
    <row r="48" spans="1:5" ht="15.75" thickBot="1" x14ac:dyDescent="0.3">
      <c r="A48" s="292"/>
      <c r="B48" s="301"/>
      <c r="C48" s="280"/>
      <c r="D48" s="280"/>
      <c r="E48" s="287"/>
    </row>
    <row r="49" spans="1:5" x14ac:dyDescent="0.25">
      <c r="A49" s="290">
        <v>7</v>
      </c>
      <c r="B49" s="299" t="s">
        <v>38</v>
      </c>
      <c r="C49" s="454" t="s">
        <v>220</v>
      </c>
      <c r="D49" s="288">
        <f>200*0.9</f>
        <v>180</v>
      </c>
      <c r="E49" s="285">
        <v>156.89790632864631</v>
      </c>
    </row>
    <row r="50" spans="1:5" x14ac:dyDescent="0.25">
      <c r="A50" s="291"/>
      <c r="B50" s="300"/>
      <c r="C50" s="303"/>
      <c r="D50" s="294"/>
      <c r="E50" s="286"/>
    </row>
    <row r="51" spans="1:5" x14ac:dyDescent="0.25">
      <c r="A51" s="291"/>
      <c r="B51" s="300"/>
      <c r="C51" s="303"/>
      <c r="D51" s="294"/>
      <c r="E51" s="286"/>
    </row>
    <row r="52" spans="1:5" x14ac:dyDescent="0.25">
      <c r="A52" s="291"/>
      <c r="B52" s="300"/>
      <c r="C52" s="303"/>
      <c r="D52" s="294"/>
      <c r="E52" s="286"/>
    </row>
    <row r="53" spans="1:5" x14ac:dyDescent="0.25">
      <c r="A53" s="291"/>
      <c r="B53" s="300"/>
      <c r="C53" s="303"/>
      <c r="D53" s="294"/>
      <c r="E53" s="286"/>
    </row>
    <row r="54" spans="1:5" ht="15.75" thickBot="1" x14ac:dyDescent="0.3">
      <c r="A54" s="292"/>
      <c r="B54" s="301"/>
      <c r="C54" s="304"/>
      <c r="D54" s="289"/>
      <c r="E54" s="287"/>
    </row>
    <row r="55" spans="1:5" x14ac:dyDescent="0.25">
      <c r="A55" s="290">
        <v>8</v>
      </c>
      <c r="B55" s="299" t="s">
        <v>40</v>
      </c>
      <c r="C55" s="279" t="s">
        <v>30</v>
      </c>
      <c r="D55" s="279">
        <f>400*0.9</f>
        <v>360</v>
      </c>
      <c r="E55" s="285">
        <v>348.84386074844889</v>
      </c>
    </row>
    <row r="56" spans="1:5" x14ac:dyDescent="0.25">
      <c r="A56" s="291"/>
      <c r="B56" s="300"/>
      <c r="C56" s="298"/>
      <c r="D56" s="298"/>
      <c r="E56" s="286"/>
    </row>
    <row r="57" spans="1:5" x14ac:dyDescent="0.25">
      <c r="A57" s="291"/>
      <c r="B57" s="300"/>
      <c r="C57" s="298"/>
      <c r="D57" s="298"/>
      <c r="E57" s="286"/>
    </row>
    <row r="58" spans="1:5" x14ac:dyDescent="0.25">
      <c r="A58" s="291"/>
      <c r="B58" s="300"/>
      <c r="C58" s="298"/>
      <c r="D58" s="298"/>
      <c r="E58" s="286"/>
    </row>
    <row r="59" spans="1:5" x14ac:dyDescent="0.25">
      <c r="A59" s="291"/>
      <c r="B59" s="300"/>
      <c r="C59" s="298"/>
      <c r="D59" s="298"/>
      <c r="E59" s="286"/>
    </row>
    <row r="60" spans="1:5" ht="15.75" thickBot="1" x14ac:dyDescent="0.3">
      <c r="A60" s="292"/>
      <c r="B60" s="301"/>
      <c r="C60" s="280"/>
      <c r="D60" s="280"/>
      <c r="E60" s="287"/>
    </row>
    <row r="61" spans="1:5" x14ac:dyDescent="0.25">
      <c r="A61" s="290">
        <v>9</v>
      </c>
      <c r="B61" s="299" t="s">
        <v>41</v>
      </c>
      <c r="C61" s="279" t="s">
        <v>42</v>
      </c>
      <c r="D61" s="279">
        <f>250*0.9</f>
        <v>225</v>
      </c>
      <c r="E61" s="285">
        <v>209.20369663497183</v>
      </c>
    </row>
    <row r="62" spans="1:5" ht="15.75" thickBot="1" x14ac:dyDescent="0.3">
      <c r="A62" s="292"/>
      <c r="B62" s="301"/>
      <c r="C62" s="280"/>
      <c r="D62" s="280"/>
      <c r="E62" s="287"/>
    </row>
    <row r="63" spans="1:5" x14ac:dyDescent="0.25">
      <c r="A63" s="290">
        <v>10</v>
      </c>
      <c r="B63" s="299" t="s">
        <v>43</v>
      </c>
      <c r="C63" s="288" t="s">
        <v>39</v>
      </c>
      <c r="D63" s="288">
        <f>100*0.9</f>
        <v>90</v>
      </c>
      <c r="E63" s="285">
        <v>84.530529959858995</v>
      </c>
    </row>
    <row r="64" spans="1:5" ht="15.75" thickBot="1" x14ac:dyDescent="0.3">
      <c r="A64" s="292"/>
      <c r="B64" s="301"/>
      <c r="C64" s="289"/>
      <c r="D64" s="289"/>
      <c r="E64" s="287"/>
    </row>
    <row r="65" spans="1:5" x14ac:dyDescent="0.25">
      <c r="A65" s="290">
        <v>11</v>
      </c>
      <c r="B65" s="299" t="s">
        <v>44</v>
      </c>
      <c r="C65" s="279" t="s">
        <v>39</v>
      </c>
      <c r="D65" s="279">
        <f>100*0.9</f>
        <v>90</v>
      </c>
      <c r="E65" s="285">
        <v>87.709536012070913</v>
      </c>
    </row>
    <row r="66" spans="1:5" x14ac:dyDescent="0.25">
      <c r="A66" s="291"/>
      <c r="B66" s="300"/>
      <c r="C66" s="298"/>
      <c r="D66" s="298"/>
      <c r="E66" s="286"/>
    </row>
    <row r="67" spans="1:5" x14ac:dyDescent="0.25">
      <c r="A67" s="291"/>
      <c r="B67" s="300"/>
      <c r="C67" s="298"/>
      <c r="D67" s="298"/>
      <c r="E67" s="286"/>
    </row>
    <row r="68" spans="1:5" ht="15.75" thickBot="1" x14ac:dyDescent="0.3">
      <c r="A68" s="292"/>
      <c r="B68" s="301"/>
      <c r="C68" s="280"/>
      <c r="D68" s="280"/>
      <c r="E68" s="287"/>
    </row>
    <row r="69" spans="1:5" x14ac:dyDescent="0.25">
      <c r="A69" s="290">
        <v>12</v>
      </c>
      <c r="B69" s="299" t="s">
        <v>45</v>
      </c>
      <c r="C69" s="279" t="s">
        <v>39</v>
      </c>
      <c r="D69" s="279">
        <f>100*0.9</f>
        <v>90</v>
      </c>
      <c r="E69" s="285">
        <v>60.381931190572196</v>
      </c>
    </row>
    <row r="70" spans="1:5" x14ac:dyDescent="0.25">
      <c r="A70" s="291"/>
      <c r="B70" s="300"/>
      <c r="C70" s="298"/>
      <c r="D70" s="298"/>
      <c r="E70" s="286"/>
    </row>
    <row r="71" spans="1:5" x14ac:dyDescent="0.25">
      <c r="A71" s="291"/>
      <c r="B71" s="300"/>
      <c r="C71" s="298"/>
      <c r="D71" s="298"/>
      <c r="E71" s="286"/>
    </row>
    <row r="72" spans="1:5" ht="15.75" thickBot="1" x14ac:dyDescent="0.3">
      <c r="A72" s="292"/>
      <c r="B72" s="301"/>
      <c r="C72" s="280"/>
      <c r="D72" s="280"/>
      <c r="E72" s="287"/>
    </row>
    <row r="73" spans="1:5" x14ac:dyDescent="0.25">
      <c r="A73" s="290">
        <v>13</v>
      </c>
      <c r="B73" s="299" t="s">
        <v>46</v>
      </c>
      <c r="C73" s="279" t="s">
        <v>30</v>
      </c>
      <c r="D73" s="279">
        <f>400*0.9</f>
        <v>360</v>
      </c>
      <c r="E73" s="285">
        <v>331.5666539429493</v>
      </c>
    </row>
    <row r="74" spans="1:5" x14ac:dyDescent="0.25">
      <c r="A74" s="291"/>
      <c r="B74" s="300"/>
      <c r="C74" s="298"/>
      <c r="D74" s="298"/>
      <c r="E74" s="286"/>
    </row>
    <row r="75" spans="1:5" x14ac:dyDescent="0.25">
      <c r="A75" s="291"/>
      <c r="B75" s="300"/>
      <c r="C75" s="298"/>
      <c r="D75" s="298"/>
      <c r="E75" s="286"/>
    </row>
    <row r="76" spans="1:5" x14ac:dyDescent="0.25">
      <c r="A76" s="291"/>
      <c r="B76" s="300"/>
      <c r="C76" s="298"/>
      <c r="D76" s="298"/>
      <c r="E76" s="286"/>
    </row>
    <row r="77" spans="1:5" x14ac:dyDescent="0.25">
      <c r="A77" s="291"/>
      <c r="B77" s="300"/>
      <c r="C77" s="298"/>
      <c r="D77" s="298"/>
      <c r="E77" s="286"/>
    </row>
    <row r="78" spans="1:5" x14ac:dyDescent="0.25">
      <c r="A78" s="291"/>
      <c r="B78" s="300"/>
      <c r="C78" s="298"/>
      <c r="D78" s="298"/>
      <c r="E78" s="286"/>
    </row>
    <row r="79" spans="1:5" x14ac:dyDescent="0.25">
      <c r="A79" s="291"/>
      <c r="B79" s="300"/>
      <c r="C79" s="298"/>
      <c r="D79" s="298"/>
      <c r="E79" s="286"/>
    </row>
    <row r="80" spans="1:5" ht="15.75" thickBot="1" x14ac:dyDescent="0.3">
      <c r="A80" s="292"/>
      <c r="B80" s="301"/>
      <c r="C80" s="280"/>
      <c r="D80" s="280"/>
      <c r="E80" s="287"/>
    </row>
    <row r="81" spans="1:6" ht="18.75" customHeight="1" x14ac:dyDescent="0.25">
      <c r="A81" s="275">
        <v>14</v>
      </c>
      <c r="B81" s="283" t="s">
        <v>47</v>
      </c>
      <c r="C81" s="279" t="s">
        <v>48</v>
      </c>
      <c r="D81" s="279">
        <f>400*0.9</f>
        <v>360</v>
      </c>
      <c r="E81" s="281">
        <v>352.69420969367445</v>
      </c>
    </row>
    <row r="82" spans="1:6" ht="15.75" thickBot="1" x14ac:dyDescent="0.3">
      <c r="A82" s="276"/>
      <c r="B82" s="284"/>
      <c r="C82" s="280"/>
      <c r="D82" s="280"/>
      <c r="E82" s="282"/>
    </row>
    <row r="83" spans="1:6" ht="18.75" customHeight="1" x14ac:dyDescent="0.25">
      <c r="A83" s="275">
        <v>15</v>
      </c>
      <c r="B83" s="283" t="s">
        <v>49</v>
      </c>
      <c r="C83" s="288" t="s">
        <v>42</v>
      </c>
      <c r="D83" s="288">
        <f>250*0.9</f>
        <v>225</v>
      </c>
      <c r="E83" s="281">
        <v>212.16550351591462</v>
      </c>
    </row>
    <row r="84" spans="1:6" ht="15.75" thickBot="1" x14ac:dyDescent="0.3">
      <c r="A84" s="276"/>
      <c r="B84" s="284"/>
      <c r="C84" s="289"/>
      <c r="D84" s="289"/>
      <c r="E84" s="282"/>
    </row>
    <row r="85" spans="1:6" ht="18.75" customHeight="1" x14ac:dyDescent="0.25">
      <c r="A85" s="275">
        <v>16</v>
      </c>
      <c r="B85" s="283" t="s">
        <v>212</v>
      </c>
      <c r="C85" s="288" t="s">
        <v>30</v>
      </c>
      <c r="D85" s="288">
        <f>400*0.9</f>
        <v>360</v>
      </c>
      <c r="E85" s="281">
        <v>353.68147865398873</v>
      </c>
    </row>
    <row r="86" spans="1:6" ht="15.75" thickBot="1" x14ac:dyDescent="0.3">
      <c r="A86" s="276"/>
      <c r="B86" s="284"/>
      <c r="C86" s="289"/>
      <c r="D86" s="289"/>
      <c r="E86" s="282"/>
    </row>
    <row r="87" spans="1:6" ht="18.75" customHeight="1" x14ac:dyDescent="0.25">
      <c r="A87" s="275">
        <v>17</v>
      </c>
      <c r="B87" s="283" t="s">
        <v>211</v>
      </c>
      <c r="C87" s="288" t="s">
        <v>39</v>
      </c>
      <c r="D87" s="288">
        <f>100*0.9</f>
        <v>90</v>
      </c>
      <c r="E87" s="281">
        <v>87.038193119057226</v>
      </c>
    </row>
    <row r="88" spans="1:6" ht="15.75" thickBot="1" x14ac:dyDescent="0.3">
      <c r="A88" s="276"/>
      <c r="B88" s="284"/>
      <c r="C88" s="289"/>
      <c r="D88" s="289"/>
      <c r="E88" s="282"/>
    </row>
    <row r="89" spans="1:6" s="7" customFormat="1" ht="15.75" customHeight="1" x14ac:dyDescent="0.25">
      <c r="A89" s="445">
        <v>18</v>
      </c>
      <c r="B89" s="451" t="s">
        <v>50</v>
      </c>
      <c r="C89" s="448" t="s">
        <v>42</v>
      </c>
      <c r="D89" s="448">
        <f>250*0.9</f>
        <v>225</v>
      </c>
      <c r="E89" s="441">
        <v>209.00624284290899</v>
      </c>
      <c r="F89" s="11"/>
    </row>
    <row r="90" spans="1:6" s="7" customFormat="1" ht="15" customHeight="1" x14ac:dyDescent="0.25">
      <c r="A90" s="446"/>
      <c r="B90" s="452"/>
      <c r="C90" s="449"/>
      <c r="D90" s="449"/>
      <c r="E90" s="442"/>
      <c r="F90" s="11"/>
    </row>
    <row r="91" spans="1:6" s="7" customFormat="1" ht="18" customHeight="1" x14ac:dyDescent="0.25">
      <c r="A91" s="446"/>
      <c r="B91" s="452"/>
      <c r="C91" s="449"/>
      <c r="D91" s="449"/>
      <c r="E91" s="442">
        <v>-5.5287061777598563</v>
      </c>
      <c r="F91" s="11"/>
    </row>
    <row r="92" spans="1:6" s="7" customFormat="1" ht="15.75" x14ac:dyDescent="0.25">
      <c r="A92" s="446"/>
      <c r="B92" s="452"/>
      <c r="C92" s="449"/>
      <c r="D92" s="449"/>
      <c r="E92" s="444"/>
      <c r="F92" s="11"/>
    </row>
    <row r="93" spans="1:6" s="7" customFormat="1" ht="15.75" x14ac:dyDescent="0.25">
      <c r="A93" s="446"/>
      <c r="B93" s="452"/>
      <c r="C93" s="449"/>
      <c r="D93" s="449"/>
      <c r="E93" s="12"/>
      <c r="F93" s="11"/>
    </row>
    <row r="94" spans="1:6" s="7" customFormat="1" ht="15.75" x14ac:dyDescent="0.25">
      <c r="A94" s="446"/>
      <c r="B94" s="452"/>
      <c r="C94" s="449"/>
      <c r="D94" s="449"/>
      <c r="E94" s="12"/>
      <c r="F94" s="11"/>
    </row>
    <row r="95" spans="1:6" s="7" customFormat="1" ht="15.75" x14ac:dyDescent="0.25">
      <c r="A95" s="446"/>
      <c r="B95" s="452"/>
      <c r="C95" s="449"/>
      <c r="D95" s="449"/>
      <c r="E95" s="12"/>
      <c r="F95" s="11"/>
    </row>
    <row r="96" spans="1:6" s="7" customFormat="1" ht="15.75" customHeight="1" thickBot="1" x14ac:dyDescent="0.3">
      <c r="A96" s="447"/>
      <c r="B96" s="453"/>
      <c r="C96" s="450"/>
      <c r="D96" s="450"/>
      <c r="E96" s="13"/>
      <c r="F96" s="11"/>
    </row>
    <row r="97" spans="1:5" s="8" customFormat="1" ht="15.75" x14ac:dyDescent="0.25">
      <c r="A97" s="445">
        <v>19</v>
      </c>
      <c r="B97" s="448" t="s">
        <v>51</v>
      </c>
      <c r="C97" s="448" t="s">
        <v>42</v>
      </c>
      <c r="D97" s="448">
        <f>250*0.9</f>
        <v>225</v>
      </c>
      <c r="E97" s="441">
        <v>213.35022626829172</v>
      </c>
    </row>
    <row r="98" spans="1:5" s="8" customFormat="1" ht="15.75" x14ac:dyDescent="0.25">
      <c r="A98" s="446"/>
      <c r="B98" s="449"/>
      <c r="C98" s="449"/>
      <c r="D98" s="449"/>
      <c r="E98" s="442"/>
    </row>
    <row r="99" spans="1:5" s="8" customFormat="1" ht="16.5" thickBot="1" x14ac:dyDescent="0.3">
      <c r="A99" s="447"/>
      <c r="B99" s="450"/>
      <c r="C99" s="450"/>
      <c r="D99" s="450"/>
      <c r="E99" s="443">
        <v>-2.5668992968170761</v>
      </c>
    </row>
    <row r="100" spans="1:5" s="8" customFormat="1" ht="15.75" x14ac:dyDescent="0.25">
      <c r="A100" s="445">
        <v>20</v>
      </c>
      <c r="B100" s="448" t="s">
        <v>217</v>
      </c>
      <c r="C100" s="448" t="s">
        <v>218</v>
      </c>
      <c r="D100" s="448">
        <f>160*0.9</f>
        <v>144</v>
      </c>
      <c r="E100" s="441">
        <v>142.22291587143434</v>
      </c>
    </row>
    <row r="101" spans="1:5" s="8" customFormat="1" ht="15.75" x14ac:dyDescent="0.25">
      <c r="A101" s="446"/>
      <c r="B101" s="449"/>
      <c r="C101" s="449"/>
      <c r="D101" s="449"/>
      <c r="E101" s="442"/>
    </row>
    <row r="102" spans="1:5" s="8" customFormat="1" ht="16.5" thickBot="1" x14ac:dyDescent="0.3">
      <c r="A102" s="447"/>
      <c r="B102" s="450"/>
      <c r="C102" s="450"/>
      <c r="D102" s="450"/>
      <c r="E102" s="443">
        <v>0</v>
      </c>
    </row>
    <row r="103" spans="1:5" s="8" customFormat="1" ht="15.75" x14ac:dyDescent="0.25">
      <c r="A103" s="9"/>
      <c r="B103" s="9"/>
      <c r="C103" s="10"/>
      <c r="D103" s="9"/>
    </row>
    <row r="104" spans="1:5" s="8" customFormat="1" ht="15.75" x14ac:dyDescent="0.25">
      <c r="A104" s="9"/>
      <c r="B104" s="9"/>
      <c r="C104" s="10"/>
      <c r="D104" s="9"/>
    </row>
    <row r="105" spans="1:5" s="8" customFormat="1" ht="15.75" x14ac:dyDescent="0.25">
      <c r="A105" s="9"/>
      <c r="B105" s="9"/>
      <c r="C105" s="10"/>
      <c r="D105" s="9"/>
    </row>
    <row r="106" spans="1:5" s="8" customFormat="1" ht="15.75" x14ac:dyDescent="0.25">
      <c r="A106" s="9"/>
      <c r="B106" s="9"/>
      <c r="C106" s="10"/>
      <c r="D106" s="9"/>
    </row>
    <row r="107" spans="1:5" s="8" customFormat="1" ht="15.75" x14ac:dyDescent="0.25">
      <c r="A107" s="9"/>
      <c r="B107" s="9"/>
      <c r="C107" s="10"/>
      <c r="D107" s="9"/>
    </row>
  </sheetData>
  <sheetProtection formatCells="0" formatColumns="0" formatRows="0" insertRows="0"/>
  <mergeCells count="105">
    <mergeCell ref="B2:D3"/>
    <mergeCell ref="E12:E20"/>
    <mergeCell ref="A21:A27"/>
    <mergeCell ref="B21:B27"/>
    <mergeCell ref="C21:C27"/>
    <mergeCell ref="D21:D27"/>
    <mergeCell ref="A12:A20"/>
    <mergeCell ref="B12:B20"/>
    <mergeCell ref="C12:C20"/>
    <mergeCell ref="D12:D20"/>
    <mergeCell ref="A8:A11"/>
    <mergeCell ref="B8:B11"/>
    <mergeCell ref="C8:C11"/>
    <mergeCell ref="D8:D11"/>
    <mergeCell ref="E21:E27"/>
    <mergeCell ref="E8:E11"/>
    <mergeCell ref="D36:D40"/>
    <mergeCell ref="A28:A35"/>
    <mergeCell ref="E41:E45"/>
    <mergeCell ref="A46:A48"/>
    <mergeCell ref="B46:B48"/>
    <mergeCell ref="C46:C48"/>
    <mergeCell ref="A41:A45"/>
    <mergeCell ref="B41:B45"/>
    <mergeCell ref="C41:C45"/>
    <mergeCell ref="D41:D48"/>
    <mergeCell ref="E46:E48"/>
    <mergeCell ref="B28:B35"/>
    <mergeCell ref="C28:C35"/>
    <mergeCell ref="D28:D35"/>
    <mergeCell ref="E36:E40"/>
    <mergeCell ref="E28:E35"/>
    <mergeCell ref="A36:A40"/>
    <mergeCell ref="B36:B40"/>
    <mergeCell ref="C36:C40"/>
    <mergeCell ref="D49:D54"/>
    <mergeCell ref="E61:E62"/>
    <mergeCell ref="E49:E54"/>
    <mergeCell ref="E55:E60"/>
    <mergeCell ref="A63:A64"/>
    <mergeCell ref="B63:B64"/>
    <mergeCell ref="C63:C64"/>
    <mergeCell ref="A61:A62"/>
    <mergeCell ref="B61:B62"/>
    <mergeCell ref="C61:C62"/>
    <mergeCell ref="D61:D62"/>
    <mergeCell ref="D63:D64"/>
    <mergeCell ref="A55:A60"/>
    <mergeCell ref="B55:B60"/>
    <mergeCell ref="C55:C60"/>
    <mergeCell ref="D55:D60"/>
    <mergeCell ref="A49:A54"/>
    <mergeCell ref="B49:B54"/>
    <mergeCell ref="C49:C54"/>
    <mergeCell ref="A73:A80"/>
    <mergeCell ref="B73:B80"/>
    <mergeCell ref="A69:A72"/>
    <mergeCell ref="B69:B72"/>
    <mergeCell ref="A65:A68"/>
    <mergeCell ref="B65:B68"/>
    <mergeCell ref="C65:C68"/>
    <mergeCell ref="D65:D68"/>
    <mergeCell ref="C69:C72"/>
    <mergeCell ref="D69:D72"/>
    <mergeCell ref="E73:E80"/>
    <mergeCell ref="E65:E68"/>
    <mergeCell ref="E63:E64"/>
    <mergeCell ref="C81:C82"/>
    <mergeCell ref="D81:D82"/>
    <mergeCell ref="E69:E72"/>
    <mergeCell ref="C73:C80"/>
    <mergeCell ref="D73:D80"/>
    <mergeCell ref="E83:E84"/>
    <mergeCell ref="E81:E82"/>
    <mergeCell ref="A81:A82"/>
    <mergeCell ref="B81:B82"/>
    <mergeCell ref="D97:D99"/>
    <mergeCell ref="C97:C99"/>
    <mergeCell ref="B97:B99"/>
    <mergeCell ref="A97:A99"/>
    <mergeCell ref="A89:A96"/>
    <mergeCell ref="B89:B96"/>
    <mergeCell ref="C89:C96"/>
    <mergeCell ref="D89:D96"/>
    <mergeCell ref="A85:A86"/>
    <mergeCell ref="B85:B86"/>
    <mergeCell ref="C85:C86"/>
    <mergeCell ref="A87:A88"/>
    <mergeCell ref="B87:B88"/>
    <mergeCell ref="C87:C88"/>
    <mergeCell ref="D87:D88"/>
    <mergeCell ref="D85:D86"/>
    <mergeCell ref="E97:E99"/>
    <mergeCell ref="E89:E92"/>
    <mergeCell ref="E100:E102"/>
    <mergeCell ref="A100:A102"/>
    <mergeCell ref="B100:B102"/>
    <mergeCell ref="C100:C102"/>
    <mergeCell ref="D100:D102"/>
    <mergeCell ref="A83:A84"/>
    <mergeCell ref="B83:B84"/>
    <mergeCell ref="C83:C84"/>
    <mergeCell ref="D83:D84"/>
    <mergeCell ref="E85:E86"/>
    <mergeCell ref="E87:E88"/>
  </mergeCells>
  <pageMargins left="0.7" right="0.7" top="0.75" bottom="0.75" header="0.3" footer="0.3"/>
  <pageSetup paperSize="9" scale="71" orientation="portrait" r:id="rId1"/>
  <rowBreaks count="2" manualBreakCount="2">
    <brk id="35" max="16383" man="1"/>
    <brk id="88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6"/>
  <sheetViews>
    <sheetView view="pageBreakPreview" zoomScaleNormal="75" zoomScaleSheetLayoutView="100" workbookViewId="0">
      <selection activeCell="D8" sqref="D8:D11"/>
    </sheetView>
  </sheetViews>
  <sheetFormatPr defaultColWidth="9.140625" defaultRowHeight="15" x14ac:dyDescent="0.25"/>
  <cols>
    <col min="1" max="1" width="8" style="42" customWidth="1"/>
    <col min="2" max="2" width="20.42578125" style="42" customWidth="1"/>
    <col min="3" max="4" width="22.5703125" style="42" customWidth="1"/>
    <col min="5" max="5" width="15.5703125" style="42" customWidth="1"/>
    <col min="6" max="16384" width="9.140625" style="42"/>
  </cols>
  <sheetData>
    <row r="1" spans="1:5" x14ac:dyDescent="0.25">
      <c r="A1" s="41"/>
      <c r="B1" s="41"/>
      <c r="C1" s="41"/>
      <c r="D1" s="41"/>
    </row>
    <row r="2" spans="1:5" x14ac:dyDescent="0.25">
      <c r="A2" s="41"/>
      <c r="B2" s="420" t="s">
        <v>129</v>
      </c>
      <c r="C2" s="421"/>
      <c r="D2" s="421"/>
    </row>
    <row r="3" spans="1:5" x14ac:dyDescent="0.25">
      <c r="A3" s="41"/>
      <c r="B3" s="422"/>
      <c r="C3" s="423"/>
      <c r="D3" s="423"/>
    </row>
    <row r="4" spans="1:5" ht="20.25" x14ac:dyDescent="0.25">
      <c r="A4" s="41"/>
      <c r="B4" s="43"/>
      <c r="C4" s="43"/>
      <c r="D4" s="43"/>
    </row>
    <row r="5" spans="1:5" ht="20.25" customHeight="1" x14ac:dyDescent="0.25">
      <c r="A5" s="41"/>
      <c r="B5" s="43"/>
      <c r="C5" s="43"/>
      <c r="D5" s="43"/>
    </row>
    <row r="6" spans="1:5" ht="30" customHeight="1" x14ac:dyDescent="0.25">
      <c r="A6" s="41"/>
      <c r="B6" s="43"/>
      <c r="C6" s="43"/>
      <c r="D6" s="43">
        <f>(D21+D48+D76+D82+D118+D139)/0.9</f>
        <v>1870</v>
      </c>
    </row>
    <row r="7" spans="1:5" ht="15.75" thickBot="1" x14ac:dyDescent="0.3">
      <c r="A7" s="41"/>
      <c r="B7" s="41"/>
      <c r="C7" s="41"/>
      <c r="D7" s="41"/>
    </row>
    <row r="8" spans="1:5" ht="31.5" customHeight="1" x14ac:dyDescent="0.25">
      <c r="A8" s="408" t="s">
        <v>2</v>
      </c>
      <c r="B8" s="411" t="s">
        <v>3</v>
      </c>
      <c r="C8" s="414" t="s">
        <v>4</v>
      </c>
      <c r="D8" s="414" t="s">
        <v>5</v>
      </c>
      <c r="E8" s="417" t="s">
        <v>12</v>
      </c>
    </row>
    <row r="9" spans="1:5" ht="33" customHeight="1" x14ac:dyDescent="0.25">
      <c r="A9" s="409"/>
      <c r="B9" s="412"/>
      <c r="C9" s="415"/>
      <c r="D9" s="415"/>
      <c r="E9" s="418"/>
    </row>
    <row r="10" spans="1:5" ht="16.5" customHeight="1" x14ac:dyDescent="0.25">
      <c r="A10" s="409"/>
      <c r="B10" s="412"/>
      <c r="C10" s="415"/>
      <c r="D10" s="415"/>
      <c r="E10" s="418"/>
    </row>
    <row r="11" spans="1:5" ht="15.75" thickBot="1" x14ac:dyDescent="0.3">
      <c r="A11" s="410"/>
      <c r="B11" s="413"/>
      <c r="C11" s="416"/>
      <c r="D11" s="416"/>
      <c r="E11" s="419"/>
    </row>
    <row r="12" spans="1:5" x14ac:dyDescent="0.25">
      <c r="A12" s="424">
        <v>1</v>
      </c>
      <c r="B12" s="427" t="s">
        <v>18</v>
      </c>
      <c r="C12" s="438" t="s">
        <v>130</v>
      </c>
      <c r="D12" s="438">
        <f>(560+630)*0.9</f>
        <v>1071</v>
      </c>
      <c r="E12" s="467">
        <v>1030.1270650429897</v>
      </c>
    </row>
    <row r="13" spans="1:5" x14ac:dyDescent="0.25">
      <c r="A13" s="425"/>
      <c r="B13" s="428"/>
      <c r="C13" s="439"/>
      <c r="D13" s="439"/>
      <c r="E13" s="468"/>
    </row>
    <row r="14" spans="1:5" x14ac:dyDescent="0.25">
      <c r="A14" s="425"/>
      <c r="B14" s="428"/>
      <c r="C14" s="439"/>
      <c r="D14" s="439"/>
      <c r="E14" s="468"/>
    </row>
    <row r="15" spans="1:5" x14ac:dyDescent="0.25">
      <c r="A15" s="425"/>
      <c r="B15" s="428"/>
      <c r="C15" s="439"/>
      <c r="D15" s="439"/>
      <c r="E15" s="468"/>
    </row>
    <row r="16" spans="1:5" x14ac:dyDescent="0.25">
      <c r="A16" s="425"/>
      <c r="B16" s="428"/>
      <c r="C16" s="439"/>
      <c r="D16" s="439"/>
      <c r="E16" s="468"/>
    </row>
    <row r="17" spans="1:5" x14ac:dyDescent="0.25">
      <c r="A17" s="425"/>
      <c r="B17" s="428"/>
      <c r="C17" s="439"/>
      <c r="D17" s="439"/>
      <c r="E17" s="468"/>
    </row>
    <row r="18" spans="1:5" x14ac:dyDescent="0.25">
      <c r="A18" s="425"/>
      <c r="B18" s="428"/>
      <c r="C18" s="439"/>
      <c r="D18" s="439"/>
      <c r="E18" s="468"/>
    </row>
    <row r="19" spans="1:5" x14ac:dyDescent="0.25">
      <c r="A19" s="425"/>
      <c r="B19" s="428"/>
      <c r="C19" s="439"/>
      <c r="D19" s="439"/>
      <c r="E19" s="468"/>
    </row>
    <row r="20" spans="1:5" ht="15.75" thickBot="1" x14ac:dyDescent="0.3">
      <c r="A20" s="426"/>
      <c r="B20" s="429"/>
      <c r="C20" s="440"/>
      <c r="D20" s="440"/>
      <c r="E20" s="469"/>
    </row>
    <row r="21" spans="1:5" x14ac:dyDescent="0.25">
      <c r="A21" s="390">
        <v>2</v>
      </c>
      <c r="B21" s="392" t="s">
        <v>19</v>
      </c>
      <c r="C21" s="394" t="s">
        <v>42</v>
      </c>
      <c r="D21" s="394">
        <f>250*0.9</f>
        <v>225</v>
      </c>
      <c r="E21" s="467">
        <v>197.57366828246987</v>
      </c>
    </row>
    <row r="22" spans="1:5" x14ac:dyDescent="0.25">
      <c r="A22" s="399"/>
      <c r="B22" s="400"/>
      <c r="C22" s="404"/>
      <c r="D22" s="404"/>
      <c r="E22" s="468"/>
    </row>
    <row r="23" spans="1:5" x14ac:dyDescent="0.25">
      <c r="A23" s="399"/>
      <c r="B23" s="400"/>
      <c r="C23" s="404"/>
      <c r="D23" s="404"/>
      <c r="E23" s="468"/>
    </row>
    <row r="24" spans="1:5" x14ac:dyDescent="0.25">
      <c r="A24" s="399"/>
      <c r="B24" s="400"/>
      <c r="C24" s="404"/>
      <c r="D24" s="404"/>
      <c r="E24" s="468"/>
    </row>
    <row r="25" spans="1:5" x14ac:dyDescent="0.25">
      <c r="A25" s="399"/>
      <c r="B25" s="400"/>
      <c r="C25" s="404"/>
      <c r="D25" s="404"/>
      <c r="E25" s="468"/>
    </row>
    <row r="26" spans="1:5" x14ac:dyDescent="0.25">
      <c r="A26" s="399"/>
      <c r="B26" s="400"/>
      <c r="C26" s="404"/>
      <c r="D26" s="404"/>
      <c r="E26" s="468"/>
    </row>
    <row r="27" spans="1:5" ht="15.75" thickBot="1" x14ac:dyDescent="0.3">
      <c r="A27" s="391"/>
      <c r="B27" s="393"/>
      <c r="C27" s="395"/>
      <c r="D27" s="395"/>
      <c r="E27" s="469"/>
    </row>
    <row r="28" spans="1:5" x14ac:dyDescent="0.25">
      <c r="A28" s="390">
        <v>3</v>
      </c>
      <c r="B28" s="392" t="s">
        <v>20</v>
      </c>
      <c r="C28" s="438" t="s">
        <v>131</v>
      </c>
      <c r="D28" s="438">
        <f>(250+250)*0.9</f>
        <v>450</v>
      </c>
      <c r="E28" s="396">
        <v>305.40458807237349</v>
      </c>
    </row>
    <row r="29" spans="1:5" x14ac:dyDescent="0.25">
      <c r="A29" s="399"/>
      <c r="B29" s="400"/>
      <c r="C29" s="439"/>
      <c r="D29" s="439"/>
      <c r="E29" s="397"/>
    </row>
    <row r="30" spans="1:5" x14ac:dyDescent="0.25">
      <c r="A30" s="399"/>
      <c r="B30" s="400"/>
      <c r="C30" s="439"/>
      <c r="D30" s="439"/>
      <c r="E30" s="397"/>
    </row>
    <row r="31" spans="1:5" x14ac:dyDescent="0.25">
      <c r="A31" s="399"/>
      <c r="B31" s="400"/>
      <c r="C31" s="439"/>
      <c r="D31" s="439"/>
      <c r="E31" s="397"/>
    </row>
    <row r="32" spans="1:5" ht="36" customHeight="1" x14ac:dyDescent="0.25">
      <c r="A32" s="399"/>
      <c r="B32" s="400"/>
      <c r="C32" s="439"/>
      <c r="D32" s="439"/>
      <c r="E32" s="397"/>
    </row>
    <row r="33" spans="1:5" x14ac:dyDescent="0.25">
      <c r="A33" s="399"/>
      <c r="B33" s="400"/>
      <c r="C33" s="439"/>
      <c r="D33" s="439"/>
      <c r="E33" s="397"/>
    </row>
    <row r="34" spans="1:5" x14ac:dyDescent="0.25">
      <c r="A34" s="399"/>
      <c r="B34" s="400"/>
      <c r="C34" s="439"/>
      <c r="D34" s="439"/>
      <c r="E34" s="397"/>
    </row>
    <row r="35" spans="1:5" x14ac:dyDescent="0.25">
      <c r="A35" s="399"/>
      <c r="B35" s="400"/>
      <c r="C35" s="439"/>
      <c r="D35" s="439"/>
      <c r="E35" s="397"/>
    </row>
    <row r="36" spans="1:5" x14ac:dyDescent="0.25">
      <c r="A36" s="399"/>
      <c r="B36" s="400"/>
      <c r="C36" s="439"/>
      <c r="D36" s="439"/>
      <c r="E36" s="397"/>
    </row>
    <row r="37" spans="1:5" x14ac:dyDescent="0.25">
      <c r="A37" s="399"/>
      <c r="B37" s="400"/>
      <c r="C37" s="439"/>
      <c r="D37" s="439"/>
      <c r="E37" s="397"/>
    </row>
    <row r="38" spans="1:5" x14ac:dyDescent="0.25">
      <c r="A38" s="399"/>
      <c r="B38" s="400"/>
      <c r="C38" s="439"/>
      <c r="D38" s="439"/>
      <c r="E38" s="397"/>
    </row>
    <row r="39" spans="1:5" ht="15.75" thickBot="1" x14ac:dyDescent="0.3">
      <c r="A39" s="391"/>
      <c r="B39" s="393"/>
      <c r="C39" s="440"/>
      <c r="D39" s="440"/>
      <c r="E39" s="398"/>
    </row>
    <row r="40" spans="1:5" x14ac:dyDescent="0.25">
      <c r="A40" s="390">
        <v>4</v>
      </c>
      <c r="B40" s="392" t="s">
        <v>54</v>
      </c>
      <c r="C40" s="438" t="s">
        <v>132</v>
      </c>
      <c r="D40" s="438">
        <f>(250+250)*0.9</f>
        <v>450</v>
      </c>
      <c r="E40" s="467">
        <v>372.40065971929914</v>
      </c>
    </row>
    <row r="41" spans="1:5" x14ac:dyDescent="0.25">
      <c r="A41" s="399"/>
      <c r="B41" s="400"/>
      <c r="C41" s="439"/>
      <c r="D41" s="439"/>
      <c r="E41" s="468"/>
    </row>
    <row r="42" spans="1:5" x14ac:dyDescent="0.25">
      <c r="A42" s="399"/>
      <c r="B42" s="400"/>
      <c r="C42" s="439"/>
      <c r="D42" s="439"/>
      <c r="E42" s="468"/>
    </row>
    <row r="43" spans="1:5" x14ac:dyDescent="0.25">
      <c r="A43" s="399"/>
      <c r="B43" s="400"/>
      <c r="C43" s="439"/>
      <c r="D43" s="439"/>
      <c r="E43" s="468"/>
    </row>
    <row r="44" spans="1:5" x14ac:dyDescent="0.25">
      <c r="A44" s="399"/>
      <c r="B44" s="400"/>
      <c r="C44" s="439"/>
      <c r="D44" s="439"/>
      <c r="E44" s="468"/>
    </row>
    <row r="45" spans="1:5" x14ac:dyDescent="0.25">
      <c r="A45" s="399"/>
      <c r="B45" s="400"/>
      <c r="C45" s="439"/>
      <c r="D45" s="439"/>
      <c r="E45" s="468"/>
    </row>
    <row r="46" spans="1:5" x14ac:dyDescent="0.25">
      <c r="A46" s="399"/>
      <c r="B46" s="400"/>
      <c r="C46" s="439"/>
      <c r="D46" s="439"/>
      <c r="E46" s="468"/>
    </row>
    <row r="47" spans="1:5" ht="15.75" thickBot="1" x14ac:dyDescent="0.3">
      <c r="A47" s="391"/>
      <c r="B47" s="393"/>
      <c r="C47" s="440"/>
      <c r="D47" s="440"/>
      <c r="E47" s="469"/>
    </row>
    <row r="48" spans="1:5" x14ac:dyDescent="0.25">
      <c r="A48" s="390">
        <v>5</v>
      </c>
      <c r="B48" s="392" t="s">
        <v>32</v>
      </c>
      <c r="C48" s="394" t="s">
        <v>37</v>
      </c>
      <c r="D48" s="394">
        <f>160*0.9</f>
        <v>144</v>
      </c>
      <c r="E48" s="467">
        <v>116.15901531913786</v>
      </c>
    </row>
    <row r="49" spans="1:5" x14ac:dyDescent="0.25">
      <c r="A49" s="399"/>
      <c r="B49" s="400"/>
      <c r="C49" s="404"/>
      <c r="D49" s="404"/>
      <c r="E49" s="468"/>
    </row>
    <row r="50" spans="1:5" x14ac:dyDescent="0.25">
      <c r="A50" s="399"/>
      <c r="B50" s="400"/>
      <c r="C50" s="404"/>
      <c r="D50" s="404"/>
      <c r="E50" s="468"/>
    </row>
    <row r="51" spans="1:5" x14ac:dyDescent="0.25">
      <c r="A51" s="399"/>
      <c r="B51" s="400"/>
      <c r="C51" s="404"/>
      <c r="D51" s="404"/>
      <c r="E51" s="468"/>
    </row>
    <row r="52" spans="1:5" ht="15.75" thickBot="1" x14ac:dyDescent="0.3">
      <c r="A52" s="391"/>
      <c r="B52" s="393"/>
      <c r="C52" s="395"/>
      <c r="D52" s="395"/>
      <c r="E52" s="469"/>
    </row>
    <row r="53" spans="1:5" x14ac:dyDescent="0.25">
      <c r="A53" s="390">
        <v>6</v>
      </c>
      <c r="B53" s="392" t="s">
        <v>55</v>
      </c>
      <c r="C53" s="438" t="s">
        <v>133</v>
      </c>
      <c r="D53" s="438">
        <f>(250+160)*0.9</f>
        <v>369</v>
      </c>
      <c r="E53" s="467">
        <v>284.76621230598732</v>
      </c>
    </row>
    <row r="54" spans="1:5" x14ac:dyDescent="0.25">
      <c r="A54" s="399"/>
      <c r="B54" s="400"/>
      <c r="C54" s="439"/>
      <c r="D54" s="439"/>
      <c r="E54" s="468"/>
    </row>
    <row r="55" spans="1:5" x14ac:dyDescent="0.25">
      <c r="A55" s="399"/>
      <c r="B55" s="400"/>
      <c r="C55" s="439"/>
      <c r="D55" s="439"/>
      <c r="E55" s="468"/>
    </row>
    <row r="56" spans="1:5" x14ac:dyDescent="0.25">
      <c r="A56" s="399"/>
      <c r="B56" s="400"/>
      <c r="C56" s="439"/>
      <c r="D56" s="439"/>
      <c r="E56" s="468"/>
    </row>
    <row r="57" spans="1:5" x14ac:dyDescent="0.25">
      <c r="A57" s="399"/>
      <c r="B57" s="400"/>
      <c r="C57" s="439"/>
      <c r="D57" s="439"/>
      <c r="E57" s="468"/>
    </row>
    <row r="58" spans="1:5" ht="18" customHeight="1" x14ac:dyDescent="0.25">
      <c r="A58" s="399"/>
      <c r="B58" s="400"/>
      <c r="C58" s="439"/>
      <c r="D58" s="439"/>
      <c r="E58" s="468"/>
    </row>
    <row r="59" spans="1:5" x14ac:dyDescent="0.25">
      <c r="A59" s="399"/>
      <c r="B59" s="400"/>
      <c r="C59" s="439"/>
      <c r="D59" s="439"/>
      <c r="E59" s="468"/>
    </row>
    <row r="60" spans="1:5" ht="15.75" thickBot="1" x14ac:dyDescent="0.3">
      <c r="A60" s="391"/>
      <c r="B60" s="393"/>
      <c r="C60" s="440"/>
      <c r="D60" s="440"/>
      <c r="E60" s="469"/>
    </row>
    <row r="61" spans="1:5" x14ac:dyDescent="0.25">
      <c r="A61" s="390">
        <v>7</v>
      </c>
      <c r="B61" s="392" t="s">
        <v>36</v>
      </c>
      <c r="C61" s="438" t="s">
        <v>134</v>
      </c>
      <c r="D61" s="438">
        <f>(400+250)*0.9</f>
        <v>585</v>
      </c>
      <c r="E61" s="467">
        <v>581.44583174286868</v>
      </c>
    </row>
    <row r="62" spans="1:5" x14ac:dyDescent="0.25">
      <c r="A62" s="399"/>
      <c r="B62" s="400"/>
      <c r="C62" s="439"/>
      <c r="D62" s="439"/>
      <c r="E62" s="468"/>
    </row>
    <row r="63" spans="1:5" ht="15.75" thickBot="1" x14ac:dyDescent="0.3">
      <c r="A63" s="391"/>
      <c r="B63" s="393"/>
      <c r="C63" s="440"/>
      <c r="D63" s="440"/>
      <c r="E63" s="469"/>
    </row>
    <row r="64" spans="1:5" x14ac:dyDescent="0.25">
      <c r="A64" s="390">
        <v>8</v>
      </c>
      <c r="B64" s="392" t="s">
        <v>38</v>
      </c>
      <c r="C64" s="394" t="s">
        <v>121</v>
      </c>
      <c r="D64" s="394">
        <f>180*0.9</f>
        <v>162</v>
      </c>
      <c r="E64" s="467">
        <v>160.8152772476229</v>
      </c>
    </row>
    <row r="65" spans="1:5" ht="15.75" thickBot="1" x14ac:dyDescent="0.3">
      <c r="A65" s="391"/>
      <c r="B65" s="393"/>
      <c r="C65" s="395"/>
      <c r="D65" s="395"/>
      <c r="E65" s="469"/>
    </row>
    <row r="66" spans="1:5" x14ac:dyDescent="0.25">
      <c r="A66" s="390">
        <v>9</v>
      </c>
      <c r="B66" s="392" t="s">
        <v>40</v>
      </c>
      <c r="C66" s="394" t="s">
        <v>42</v>
      </c>
      <c r="D66" s="394">
        <f>250*0.9</f>
        <v>225</v>
      </c>
      <c r="E66" s="467">
        <v>213.02245297346741</v>
      </c>
    </row>
    <row r="67" spans="1:5" x14ac:dyDescent="0.25">
      <c r="A67" s="399"/>
      <c r="B67" s="400"/>
      <c r="C67" s="404"/>
      <c r="D67" s="404"/>
      <c r="E67" s="468"/>
    </row>
    <row r="68" spans="1:5" x14ac:dyDescent="0.25">
      <c r="A68" s="399"/>
      <c r="B68" s="400"/>
      <c r="C68" s="404"/>
      <c r="D68" s="404"/>
      <c r="E68" s="468"/>
    </row>
    <row r="69" spans="1:5" x14ac:dyDescent="0.25">
      <c r="A69" s="399"/>
      <c r="B69" s="400"/>
      <c r="C69" s="404"/>
      <c r="D69" s="404"/>
      <c r="E69" s="468"/>
    </row>
    <row r="70" spans="1:5" x14ac:dyDescent="0.25">
      <c r="A70" s="399"/>
      <c r="B70" s="400"/>
      <c r="C70" s="404"/>
      <c r="D70" s="404"/>
      <c r="E70" s="468"/>
    </row>
    <row r="71" spans="1:5" x14ac:dyDescent="0.25">
      <c r="A71" s="399"/>
      <c r="B71" s="400"/>
      <c r="C71" s="404"/>
      <c r="D71" s="404"/>
      <c r="E71" s="468"/>
    </row>
    <row r="72" spans="1:5" x14ac:dyDescent="0.25">
      <c r="A72" s="399"/>
      <c r="B72" s="400"/>
      <c r="C72" s="404"/>
      <c r="D72" s="404"/>
      <c r="E72" s="468"/>
    </row>
    <row r="73" spans="1:5" x14ac:dyDescent="0.25">
      <c r="A73" s="471"/>
      <c r="B73" s="472"/>
      <c r="C73" s="404"/>
      <c r="D73" s="404"/>
      <c r="E73" s="470"/>
    </row>
    <row r="74" spans="1:5" x14ac:dyDescent="0.25">
      <c r="A74" s="471"/>
      <c r="B74" s="472"/>
      <c r="C74" s="404"/>
      <c r="D74" s="404"/>
      <c r="E74" s="470"/>
    </row>
    <row r="75" spans="1:5" ht="15.75" thickBot="1" x14ac:dyDescent="0.3">
      <c r="A75" s="391"/>
      <c r="B75" s="393"/>
      <c r="C75" s="395"/>
      <c r="D75" s="395"/>
      <c r="E75" s="469"/>
    </row>
    <row r="76" spans="1:5" ht="15.75" customHeight="1" x14ac:dyDescent="0.25">
      <c r="A76" s="460">
        <v>10</v>
      </c>
      <c r="B76" s="394" t="s">
        <v>68</v>
      </c>
      <c r="C76" s="438" t="s">
        <v>135</v>
      </c>
      <c r="D76" s="438">
        <f>(160+160)*0.9</f>
        <v>288</v>
      </c>
      <c r="E76" s="467">
        <v>193.8145411860196</v>
      </c>
    </row>
    <row r="77" spans="1:5" x14ac:dyDescent="0.25">
      <c r="A77" s="465"/>
      <c r="B77" s="404"/>
      <c r="C77" s="439"/>
      <c r="D77" s="439"/>
      <c r="E77" s="468"/>
    </row>
    <row r="78" spans="1:5" x14ac:dyDescent="0.25">
      <c r="A78" s="465"/>
      <c r="B78" s="404"/>
      <c r="C78" s="439"/>
      <c r="D78" s="439"/>
      <c r="E78" s="468"/>
    </row>
    <row r="79" spans="1:5" x14ac:dyDescent="0.25">
      <c r="A79" s="465"/>
      <c r="B79" s="404"/>
      <c r="C79" s="439"/>
      <c r="D79" s="439"/>
      <c r="E79" s="468"/>
    </row>
    <row r="80" spans="1:5" x14ac:dyDescent="0.25">
      <c r="A80" s="465"/>
      <c r="B80" s="404"/>
      <c r="C80" s="439"/>
      <c r="D80" s="439"/>
      <c r="E80" s="468"/>
    </row>
    <row r="81" spans="1:5" ht="33.75" customHeight="1" thickBot="1" x14ac:dyDescent="0.3">
      <c r="A81" s="461"/>
      <c r="B81" s="395"/>
      <c r="C81" s="440"/>
      <c r="D81" s="440"/>
      <c r="E81" s="469"/>
    </row>
    <row r="82" spans="1:5" x14ac:dyDescent="0.25">
      <c r="A82" s="390">
        <v>11</v>
      </c>
      <c r="B82" s="392" t="s">
        <v>44</v>
      </c>
      <c r="C82" s="438" t="s">
        <v>136</v>
      </c>
      <c r="D82" s="438">
        <f>(320+320)*0.9</f>
        <v>576</v>
      </c>
      <c r="E82" s="467">
        <v>415.7662477409956</v>
      </c>
    </row>
    <row r="83" spans="1:5" x14ac:dyDescent="0.25">
      <c r="A83" s="399"/>
      <c r="B83" s="400"/>
      <c r="C83" s="439"/>
      <c r="D83" s="439"/>
      <c r="E83" s="468"/>
    </row>
    <row r="84" spans="1:5" x14ac:dyDescent="0.25">
      <c r="A84" s="399"/>
      <c r="B84" s="400"/>
      <c r="C84" s="439"/>
      <c r="D84" s="439"/>
      <c r="E84" s="468"/>
    </row>
    <row r="85" spans="1:5" x14ac:dyDescent="0.25">
      <c r="A85" s="399"/>
      <c r="B85" s="400"/>
      <c r="C85" s="439"/>
      <c r="D85" s="439"/>
      <c r="E85" s="468"/>
    </row>
    <row r="86" spans="1:5" x14ac:dyDescent="0.25">
      <c r="A86" s="399"/>
      <c r="B86" s="400"/>
      <c r="C86" s="439"/>
      <c r="D86" s="439"/>
      <c r="E86" s="468"/>
    </row>
    <row r="87" spans="1:5" x14ac:dyDescent="0.25">
      <c r="A87" s="399"/>
      <c r="B87" s="400"/>
      <c r="C87" s="439"/>
      <c r="D87" s="439"/>
      <c r="E87" s="468"/>
    </row>
    <row r="88" spans="1:5" x14ac:dyDescent="0.25">
      <c r="A88" s="399"/>
      <c r="B88" s="400"/>
      <c r="C88" s="439"/>
      <c r="D88" s="439"/>
      <c r="E88" s="468"/>
    </row>
    <row r="89" spans="1:5" x14ac:dyDescent="0.25">
      <c r="A89" s="399"/>
      <c r="B89" s="400"/>
      <c r="C89" s="439"/>
      <c r="D89" s="439"/>
      <c r="E89" s="468"/>
    </row>
    <row r="90" spans="1:5" x14ac:dyDescent="0.25">
      <c r="A90" s="399"/>
      <c r="B90" s="400"/>
      <c r="C90" s="439"/>
      <c r="D90" s="439"/>
      <c r="E90" s="468"/>
    </row>
    <row r="91" spans="1:5" x14ac:dyDescent="0.25">
      <c r="A91" s="399"/>
      <c r="B91" s="400"/>
      <c r="C91" s="439"/>
      <c r="D91" s="439"/>
      <c r="E91" s="468"/>
    </row>
    <row r="92" spans="1:5" x14ac:dyDescent="0.25">
      <c r="A92" s="399"/>
      <c r="B92" s="400"/>
      <c r="C92" s="439"/>
      <c r="D92" s="439"/>
      <c r="E92" s="468"/>
    </row>
    <row r="93" spans="1:5" ht="15.75" thickBot="1" x14ac:dyDescent="0.3">
      <c r="A93" s="391"/>
      <c r="B93" s="393"/>
      <c r="C93" s="440"/>
      <c r="D93" s="440"/>
      <c r="E93" s="469"/>
    </row>
    <row r="94" spans="1:5" x14ac:dyDescent="0.25">
      <c r="A94" s="390">
        <v>12</v>
      </c>
      <c r="B94" s="392" t="s">
        <v>116</v>
      </c>
      <c r="C94" s="394" t="s">
        <v>37</v>
      </c>
      <c r="D94" s="394">
        <f>160*0.9</f>
        <v>144</v>
      </c>
      <c r="E94" s="467">
        <v>128.59860421909755</v>
      </c>
    </row>
    <row r="95" spans="1:5" x14ac:dyDescent="0.25">
      <c r="A95" s="399"/>
      <c r="B95" s="400"/>
      <c r="C95" s="404"/>
      <c r="D95" s="404"/>
      <c r="E95" s="468"/>
    </row>
    <row r="96" spans="1:5" x14ac:dyDescent="0.25">
      <c r="A96" s="399"/>
      <c r="B96" s="400"/>
      <c r="C96" s="404"/>
      <c r="D96" s="404"/>
      <c r="E96" s="468"/>
    </row>
    <row r="97" spans="1:5" x14ac:dyDescent="0.25">
      <c r="A97" s="399"/>
      <c r="B97" s="400"/>
      <c r="C97" s="404"/>
      <c r="D97" s="404"/>
      <c r="E97" s="468"/>
    </row>
    <row r="98" spans="1:5" ht="15.75" thickBot="1" x14ac:dyDescent="0.3">
      <c r="A98" s="391"/>
      <c r="B98" s="393"/>
      <c r="C98" s="395"/>
      <c r="D98" s="395"/>
      <c r="E98" s="469"/>
    </row>
    <row r="99" spans="1:5" x14ac:dyDescent="0.25">
      <c r="A99" s="390">
        <v>13</v>
      </c>
      <c r="B99" s="392" t="s">
        <v>46</v>
      </c>
      <c r="C99" s="438" t="s">
        <v>135</v>
      </c>
      <c r="D99" s="438">
        <f>(160+160)*0.9</f>
        <v>288</v>
      </c>
      <c r="E99" s="467">
        <v>268.45207458577767</v>
      </c>
    </row>
    <row r="100" spans="1:5" x14ac:dyDescent="0.25">
      <c r="A100" s="399"/>
      <c r="B100" s="400"/>
      <c r="C100" s="439"/>
      <c r="D100" s="439"/>
      <c r="E100" s="468"/>
    </row>
    <row r="101" spans="1:5" ht="33" customHeight="1" x14ac:dyDescent="0.25">
      <c r="A101" s="399"/>
      <c r="B101" s="400"/>
      <c r="C101" s="439"/>
      <c r="D101" s="439"/>
      <c r="E101" s="468"/>
    </row>
    <row r="102" spans="1:5" x14ac:dyDescent="0.25">
      <c r="A102" s="399"/>
      <c r="B102" s="400"/>
      <c r="C102" s="439"/>
      <c r="D102" s="439"/>
      <c r="E102" s="468"/>
    </row>
    <row r="103" spans="1:5" x14ac:dyDescent="0.25">
      <c r="A103" s="399"/>
      <c r="B103" s="400"/>
      <c r="C103" s="439"/>
      <c r="D103" s="439"/>
      <c r="E103" s="468"/>
    </row>
    <row r="104" spans="1:5" ht="15.75" thickBot="1" x14ac:dyDescent="0.3">
      <c r="A104" s="391"/>
      <c r="B104" s="393"/>
      <c r="C104" s="440"/>
      <c r="D104" s="440"/>
      <c r="E104" s="469"/>
    </row>
    <row r="105" spans="1:5" x14ac:dyDescent="0.25">
      <c r="A105" s="390">
        <v>14</v>
      </c>
      <c r="B105" s="392" t="s">
        <v>47</v>
      </c>
      <c r="C105" s="438" t="s">
        <v>135</v>
      </c>
      <c r="D105" s="438">
        <f>(160+160)*0.9</f>
        <v>288</v>
      </c>
      <c r="E105" s="467">
        <v>263.71318357626922</v>
      </c>
    </row>
    <row r="106" spans="1:5" x14ac:dyDescent="0.25">
      <c r="A106" s="399"/>
      <c r="B106" s="400"/>
      <c r="C106" s="439"/>
      <c r="D106" s="439"/>
      <c r="E106" s="468"/>
    </row>
    <row r="107" spans="1:5" x14ac:dyDescent="0.25">
      <c r="A107" s="399"/>
      <c r="B107" s="400"/>
      <c r="C107" s="439"/>
      <c r="D107" s="439"/>
      <c r="E107" s="468"/>
    </row>
    <row r="108" spans="1:5" ht="15.75" thickBot="1" x14ac:dyDescent="0.3">
      <c r="A108" s="391"/>
      <c r="B108" s="393"/>
      <c r="C108" s="440"/>
      <c r="D108" s="440"/>
      <c r="E108" s="469"/>
    </row>
    <row r="109" spans="1:5" x14ac:dyDescent="0.25">
      <c r="A109" s="390">
        <v>15</v>
      </c>
      <c r="B109" s="462" t="s">
        <v>106</v>
      </c>
      <c r="C109" s="394" t="s">
        <v>39</v>
      </c>
      <c r="D109" s="394">
        <f>100*0.9</f>
        <v>90</v>
      </c>
      <c r="E109" s="467">
        <v>74.006242842908989</v>
      </c>
    </row>
    <row r="110" spans="1:5" ht="15.75" thickBot="1" x14ac:dyDescent="0.3">
      <c r="A110" s="391"/>
      <c r="B110" s="463"/>
      <c r="C110" s="395"/>
      <c r="D110" s="395"/>
      <c r="E110" s="469"/>
    </row>
    <row r="111" spans="1:5" x14ac:dyDescent="0.25">
      <c r="A111" s="390">
        <v>16</v>
      </c>
      <c r="B111" s="462" t="s">
        <v>87</v>
      </c>
      <c r="C111" s="438" t="s">
        <v>135</v>
      </c>
      <c r="D111" s="438">
        <f>(160+160)*0.9</f>
        <v>288</v>
      </c>
      <c r="E111" s="467">
        <v>281.8039000050677</v>
      </c>
    </row>
    <row r="112" spans="1:5" x14ac:dyDescent="0.25">
      <c r="A112" s="399"/>
      <c r="B112" s="466"/>
      <c r="C112" s="439"/>
      <c r="D112" s="439"/>
      <c r="E112" s="468"/>
    </row>
    <row r="113" spans="1:5" x14ac:dyDescent="0.25">
      <c r="A113" s="399"/>
      <c r="B113" s="466"/>
      <c r="C113" s="439"/>
      <c r="D113" s="439"/>
      <c r="E113" s="468"/>
    </row>
    <row r="114" spans="1:5" x14ac:dyDescent="0.25">
      <c r="A114" s="471"/>
      <c r="B114" s="466"/>
      <c r="C114" s="439"/>
      <c r="D114" s="439"/>
      <c r="E114" s="470"/>
    </row>
    <row r="115" spans="1:5" ht="15.75" thickBot="1" x14ac:dyDescent="0.3">
      <c r="A115" s="391"/>
      <c r="B115" s="463"/>
      <c r="C115" s="440"/>
      <c r="D115" s="440"/>
      <c r="E115" s="469"/>
    </row>
    <row r="116" spans="1:5" ht="18.75" customHeight="1" x14ac:dyDescent="0.25">
      <c r="A116" s="460">
        <v>17</v>
      </c>
      <c r="B116" s="462" t="s">
        <v>88</v>
      </c>
      <c r="C116" s="394" t="s">
        <v>37</v>
      </c>
      <c r="D116" s="394">
        <f>160*0.9</f>
        <v>144</v>
      </c>
      <c r="E116" s="458">
        <v>107.27359467630953</v>
      </c>
    </row>
    <row r="117" spans="1:5" ht="15.75" thickBot="1" x14ac:dyDescent="0.3">
      <c r="A117" s="461"/>
      <c r="B117" s="463"/>
      <c r="C117" s="395"/>
      <c r="D117" s="395"/>
      <c r="E117" s="459"/>
    </row>
    <row r="118" spans="1:5" ht="16.5" customHeight="1" x14ac:dyDescent="0.25">
      <c r="A118" s="390">
        <v>18</v>
      </c>
      <c r="B118" s="392" t="s">
        <v>137</v>
      </c>
      <c r="C118" s="438" t="s">
        <v>30</v>
      </c>
      <c r="D118" s="438">
        <f>400*0.9</f>
        <v>360</v>
      </c>
      <c r="E118" s="467">
        <v>217.83326971474656</v>
      </c>
    </row>
    <row r="119" spans="1:5" x14ac:dyDescent="0.25">
      <c r="A119" s="399"/>
      <c r="B119" s="400"/>
      <c r="C119" s="439"/>
      <c r="D119" s="439"/>
      <c r="E119" s="468"/>
    </row>
    <row r="120" spans="1:5" x14ac:dyDescent="0.25">
      <c r="A120" s="399"/>
      <c r="B120" s="400"/>
      <c r="C120" s="439"/>
      <c r="D120" s="439"/>
      <c r="E120" s="468"/>
    </row>
    <row r="121" spans="1:5" x14ac:dyDescent="0.25">
      <c r="A121" s="399"/>
      <c r="B121" s="400"/>
      <c r="C121" s="439"/>
      <c r="D121" s="439"/>
      <c r="E121" s="468"/>
    </row>
    <row r="122" spans="1:5" x14ac:dyDescent="0.25">
      <c r="A122" s="399"/>
      <c r="B122" s="400"/>
      <c r="C122" s="439"/>
      <c r="D122" s="439"/>
      <c r="E122" s="468"/>
    </row>
    <row r="123" spans="1:5" x14ac:dyDescent="0.25">
      <c r="A123" s="399"/>
      <c r="B123" s="400"/>
      <c r="C123" s="439"/>
      <c r="D123" s="439"/>
      <c r="E123" s="468"/>
    </row>
    <row r="124" spans="1:5" x14ac:dyDescent="0.25">
      <c r="A124" s="399"/>
      <c r="B124" s="400"/>
      <c r="C124" s="439"/>
      <c r="D124" s="439"/>
      <c r="E124" s="468"/>
    </row>
    <row r="125" spans="1:5" x14ac:dyDescent="0.25">
      <c r="A125" s="399"/>
      <c r="B125" s="400"/>
      <c r="C125" s="439"/>
      <c r="D125" s="439"/>
      <c r="E125" s="468"/>
    </row>
    <row r="126" spans="1:5" x14ac:dyDescent="0.25">
      <c r="A126" s="399"/>
      <c r="B126" s="400"/>
      <c r="C126" s="439"/>
      <c r="D126" s="439"/>
      <c r="E126" s="468"/>
    </row>
    <row r="127" spans="1:5" ht="15.75" thickBot="1" x14ac:dyDescent="0.3">
      <c r="A127" s="391"/>
      <c r="B127" s="393"/>
      <c r="C127" s="440"/>
      <c r="D127" s="440"/>
      <c r="E127" s="469"/>
    </row>
    <row r="128" spans="1:5" ht="18.75" customHeight="1" x14ac:dyDescent="0.25">
      <c r="A128" s="460">
        <v>19</v>
      </c>
      <c r="B128" s="462" t="s">
        <v>138</v>
      </c>
      <c r="C128" s="438" t="s">
        <v>139</v>
      </c>
      <c r="D128" s="438">
        <f>(400+400)*0.9</f>
        <v>720</v>
      </c>
      <c r="E128" s="458">
        <v>622.7342620298391</v>
      </c>
    </row>
    <row r="129" spans="1:5" x14ac:dyDescent="0.25">
      <c r="A129" s="465"/>
      <c r="B129" s="466"/>
      <c r="C129" s="439"/>
      <c r="D129" s="439"/>
      <c r="E129" s="464"/>
    </row>
    <row r="130" spans="1:5" ht="15.75" thickBot="1" x14ac:dyDescent="0.3">
      <c r="A130" s="461"/>
      <c r="B130" s="463"/>
      <c r="C130" s="440"/>
      <c r="D130" s="440"/>
      <c r="E130" s="459"/>
    </row>
    <row r="131" spans="1:5" ht="18.75" customHeight="1" x14ac:dyDescent="0.25">
      <c r="A131" s="460">
        <v>20</v>
      </c>
      <c r="B131" s="462" t="s">
        <v>140</v>
      </c>
      <c r="C131" s="394" t="s">
        <v>39</v>
      </c>
      <c r="D131" s="394">
        <f>100*0.9</f>
        <v>90</v>
      </c>
      <c r="E131" s="458">
        <v>79.929856604794551</v>
      </c>
    </row>
    <row r="132" spans="1:5" ht="15.75" thickBot="1" x14ac:dyDescent="0.3">
      <c r="A132" s="461"/>
      <c r="B132" s="463"/>
      <c r="C132" s="395"/>
      <c r="D132" s="395"/>
      <c r="E132" s="459"/>
    </row>
    <row r="133" spans="1:5" ht="18.75" customHeight="1" x14ac:dyDescent="0.25">
      <c r="A133" s="460">
        <v>21</v>
      </c>
      <c r="B133" s="462" t="s">
        <v>117</v>
      </c>
      <c r="C133" s="394" t="s">
        <v>37</v>
      </c>
      <c r="D133" s="394">
        <f>160*0.9</f>
        <v>144</v>
      </c>
      <c r="E133" s="458">
        <v>142.22291587143434</v>
      </c>
    </row>
    <row r="134" spans="1:5" ht="15.75" thickBot="1" x14ac:dyDescent="0.3">
      <c r="A134" s="461"/>
      <c r="B134" s="463"/>
      <c r="C134" s="395"/>
      <c r="D134" s="395"/>
      <c r="E134" s="459"/>
    </row>
    <row r="135" spans="1:5" ht="18.75" customHeight="1" x14ac:dyDescent="0.25">
      <c r="A135" s="460">
        <v>22</v>
      </c>
      <c r="B135" s="462" t="s">
        <v>141</v>
      </c>
      <c r="C135" s="394" t="s">
        <v>98</v>
      </c>
      <c r="D135" s="394">
        <f>630*0.9</f>
        <v>567</v>
      </c>
      <c r="E135" s="458">
        <v>565.22291587143434</v>
      </c>
    </row>
    <row r="136" spans="1:5" ht="15.75" thickBot="1" x14ac:dyDescent="0.3">
      <c r="A136" s="461"/>
      <c r="B136" s="463"/>
      <c r="C136" s="395"/>
      <c r="D136" s="395"/>
      <c r="E136" s="459"/>
    </row>
    <row r="137" spans="1:5" ht="15" customHeight="1" x14ac:dyDescent="0.25">
      <c r="A137" s="460">
        <v>23</v>
      </c>
      <c r="B137" s="462" t="s">
        <v>142</v>
      </c>
      <c r="C137" s="394" t="s">
        <v>42</v>
      </c>
      <c r="D137" s="394">
        <f>250*0.9</f>
        <v>225</v>
      </c>
      <c r="E137" s="458">
        <v>224.40763862381144</v>
      </c>
    </row>
    <row r="138" spans="1:5" ht="15.75" customHeight="1" thickBot="1" x14ac:dyDescent="0.3">
      <c r="A138" s="461"/>
      <c r="B138" s="463"/>
      <c r="C138" s="395"/>
      <c r="D138" s="395"/>
      <c r="E138" s="459"/>
    </row>
    <row r="139" spans="1:5" ht="15" customHeight="1" x14ac:dyDescent="0.25">
      <c r="A139" s="460">
        <v>24</v>
      </c>
      <c r="B139" s="462" t="s">
        <v>143</v>
      </c>
      <c r="C139" s="394" t="s">
        <v>205</v>
      </c>
      <c r="D139" s="394">
        <f>100*0.9</f>
        <v>90</v>
      </c>
      <c r="E139" s="458">
        <v>87.156665394294933</v>
      </c>
    </row>
    <row r="140" spans="1:5" ht="15.75" customHeight="1" thickBot="1" x14ac:dyDescent="0.3">
      <c r="A140" s="461"/>
      <c r="B140" s="463"/>
      <c r="C140" s="395"/>
      <c r="D140" s="395"/>
      <c r="E140" s="459"/>
    </row>
    <row r="141" spans="1:5" x14ac:dyDescent="0.25">
      <c r="A141" s="460">
        <v>25</v>
      </c>
      <c r="B141" s="462" t="s">
        <v>144</v>
      </c>
      <c r="C141" s="438" t="s">
        <v>139</v>
      </c>
      <c r="D141" s="438">
        <f>(400+400)*0.9</f>
        <v>720</v>
      </c>
      <c r="E141" s="458">
        <v>702.22915871434327</v>
      </c>
    </row>
    <row r="142" spans="1:5" ht="15.75" thickBot="1" x14ac:dyDescent="0.3">
      <c r="A142" s="461"/>
      <c r="B142" s="463"/>
      <c r="C142" s="440"/>
      <c r="D142" s="440"/>
      <c r="E142" s="459"/>
    </row>
    <row r="143" spans="1:5" x14ac:dyDescent="0.25">
      <c r="A143" s="460">
        <v>25</v>
      </c>
      <c r="B143" s="462" t="s">
        <v>175</v>
      </c>
      <c r="C143" s="438" t="s">
        <v>98</v>
      </c>
      <c r="D143" s="438">
        <f>630*0.9</f>
        <v>567</v>
      </c>
      <c r="E143" s="458">
        <v>564.03819311905727</v>
      </c>
    </row>
    <row r="144" spans="1:5" ht="15.75" thickBot="1" x14ac:dyDescent="0.3">
      <c r="A144" s="461"/>
      <c r="B144" s="463"/>
      <c r="C144" s="440"/>
      <c r="D144" s="440"/>
      <c r="E144" s="459"/>
    </row>
    <row r="145" spans="1:5" x14ac:dyDescent="0.25">
      <c r="A145" s="460">
        <v>25</v>
      </c>
      <c r="B145" s="462" t="s">
        <v>247</v>
      </c>
      <c r="C145" s="438" t="s">
        <v>37</v>
      </c>
      <c r="D145" s="438">
        <f>160*0.9</f>
        <v>144</v>
      </c>
      <c r="E145" s="458">
        <v>123.8597132095891</v>
      </c>
    </row>
    <row r="146" spans="1:5" ht="15.75" thickBot="1" x14ac:dyDescent="0.3">
      <c r="A146" s="461"/>
      <c r="B146" s="463"/>
      <c r="C146" s="440"/>
      <c r="D146" s="440"/>
      <c r="E146" s="459"/>
    </row>
  </sheetData>
  <sheetProtection formatCells="0" formatColumns="0" formatRows="0" insertRows="0"/>
  <mergeCells count="141">
    <mergeCell ref="D143:D144"/>
    <mergeCell ref="A8:A11"/>
    <mergeCell ref="B8:B11"/>
    <mergeCell ref="C8:C11"/>
    <mergeCell ref="D8:D11"/>
    <mergeCell ref="E21:E27"/>
    <mergeCell ref="E8:E11"/>
    <mergeCell ref="E40:E47"/>
    <mergeCell ref="E28:E39"/>
    <mergeCell ref="A40:A47"/>
    <mergeCell ref="B40:B47"/>
    <mergeCell ref="C40:C47"/>
    <mergeCell ref="D40:D47"/>
    <mergeCell ref="A28:A39"/>
    <mergeCell ref="B28:B39"/>
    <mergeCell ref="C28:C39"/>
    <mergeCell ref="D28:D39"/>
    <mergeCell ref="A53:A60"/>
    <mergeCell ref="B53:B60"/>
    <mergeCell ref="C53:C60"/>
    <mergeCell ref="B2:D3"/>
    <mergeCell ref="E12:E20"/>
    <mergeCell ref="A21:A27"/>
    <mergeCell ref="B21:B27"/>
    <mergeCell ref="C21:C27"/>
    <mergeCell ref="D21:D27"/>
    <mergeCell ref="A12:A20"/>
    <mergeCell ref="B12:B20"/>
    <mergeCell ref="C12:C20"/>
    <mergeCell ref="D12:D20"/>
    <mergeCell ref="D53:D60"/>
    <mergeCell ref="A48:A52"/>
    <mergeCell ref="B48:B52"/>
    <mergeCell ref="C48:C52"/>
    <mergeCell ref="D48:D52"/>
    <mergeCell ref="D61:D63"/>
    <mergeCell ref="E48:E52"/>
    <mergeCell ref="E53:E60"/>
    <mergeCell ref="E61:E63"/>
    <mergeCell ref="E76:E81"/>
    <mergeCell ref="E64:E65"/>
    <mergeCell ref="E66:E75"/>
    <mergeCell ref="A64:A65"/>
    <mergeCell ref="B64:B65"/>
    <mergeCell ref="C64:C65"/>
    <mergeCell ref="D64:D65"/>
    <mergeCell ref="A61:A63"/>
    <mergeCell ref="B61:B63"/>
    <mergeCell ref="C61:C63"/>
    <mergeCell ref="A76:A81"/>
    <mergeCell ref="B76:B81"/>
    <mergeCell ref="C76:C81"/>
    <mergeCell ref="D76:D81"/>
    <mergeCell ref="A66:A75"/>
    <mergeCell ref="B66:B75"/>
    <mergeCell ref="C66:C75"/>
    <mergeCell ref="D66:D75"/>
    <mergeCell ref="D105:D108"/>
    <mergeCell ref="A99:A104"/>
    <mergeCell ref="B99:B104"/>
    <mergeCell ref="C99:C104"/>
    <mergeCell ref="D99:D104"/>
    <mergeCell ref="D109:D110"/>
    <mergeCell ref="E94:E98"/>
    <mergeCell ref="E82:E93"/>
    <mergeCell ref="A94:A98"/>
    <mergeCell ref="B94:B98"/>
    <mergeCell ref="C94:C98"/>
    <mergeCell ref="D94:D98"/>
    <mergeCell ref="A82:A93"/>
    <mergeCell ref="B82:B93"/>
    <mergeCell ref="C82:C93"/>
    <mergeCell ref="D82:D93"/>
    <mergeCell ref="E99:E104"/>
    <mergeCell ref="E105:E108"/>
    <mergeCell ref="E109:E110"/>
    <mergeCell ref="E118:E127"/>
    <mergeCell ref="E111:E115"/>
    <mergeCell ref="E116:E117"/>
    <mergeCell ref="A111:A115"/>
    <mergeCell ref="B111:B115"/>
    <mergeCell ref="C111:C115"/>
    <mergeCell ref="D111:D115"/>
    <mergeCell ref="A109:A110"/>
    <mergeCell ref="B109:B110"/>
    <mergeCell ref="C109:C110"/>
    <mergeCell ref="A118:A127"/>
    <mergeCell ref="B118:B127"/>
    <mergeCell ref="C118:C127"/>
    <mergeCell ref="D118:D127"/>
    <mergeCell ref="A116:A117"/>
    <mergeCell ref="B116:B117"/>
    <mergeCell ref="C116:C117"/>
    <mergeCell ref="D116:D117"/>
    <mergeCell ref="A105:A108"/>
    <mergeCell ref="B105:B108"/>
    <mergeCell ref="C105:C108"/>
    <mergeCell ref="E131:E132"/>
    <mergeCell ref="E128:E130"/>
    <mergeCell ref="A131:A132"/>
    <mergeCell ref="B131:B132"/>
    <mergeCell ref="C131:C132"/>
    <mergeCell ref="D131:D132"/>
    <mergeCell ref="A128:A130"/>
    <mergeCell ref="B128:B130"/>
    <mergeCell ref="C128:C130"/>
    <mergeCell ref="D128:D130"/>
    <mergeCell ref="E133:E134"/>
    <mergeCell ref="A135:A136"/>
    <mergeCell ref="B135:B136"/>
    <mergeCell ref="C135:C136"/>
    <mergeCell ref="D135:D136"/>
    <mergeCell ref="A133:A134"/>
    <mergeCell ref="B133:B134"/>
    <mergeCell ref="C133:C134"/>
    <mergeCell ref="D133:D134"/>
    <mergeCell ref="E135:E136"/>
    <mergeCell ref="E145:E146"/>
    <mergeCell ref="A145:A146"/>
    <mergeCell ref="B145:B146"/>
    <mergeCell ref="C145:C146"/>
    <mergeCell ref="D145:D146"/>
    <mergeCell ref="A137:A138"/>
    <mergeCell ref="B137:B138"/>
    <mergeCell ref="C137:C138"/>
    <mergeCell ref="D137:D138"/>
    <mergeCell ref="E139:E140"/>
    <mergeCell ref="E137:E138"/>
    <mergeCell ref="A141:A142"/>
    <mergeCell ref="B141:B142"/>
    <mergeCell ref="C141:C142"/>
    <mergeCell ref="D141:D142"/>
    <mergeCell ref="A139:A140"/>
    <mergeCell ref="B139:B140"/>
    <mergeCell ref="C139:C140"/>
    <mergeCell ref="D139:D140"/>
    <mergeCell ref="E141:E142"/>
    <mergeCell ref="E143:E144"/>
    <mergeCell ref="B143:B144"/>
    <mergeCell ref="A143:A144"/>
    <mergeCell ref="C143:C144"/>
  </mergeCells>
  <pageMargins left="0.7" right="0.7" top="0.75" bottom="0.75" header="0.3" footer="0.3"/>
  <pageSetup paperSize="9" scale="98" orientation="portrait" r:id="rId1"/>
  <rowBreaks count="3" manualBreakCount="3">
    <brk id="39" max="16383" man="1"/>
    <brk id="81" max="16383" man="1"/>
    <brk id="127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view="pageBreakPreview" zoomScale="80" zoomScaleNormal="70" zoomScaleSheetLayoutView="80" workbookViewId="0">
      <selection activeCell="H22" sqref="H22"/>
    </sheetView>
  </sheetViews>
  <sheetFormatPr defaultColWidth="9.140625" defaultRowHeight="15" x14ac:dyDescent="0.25"/>
  <cols>
    <col min="1" max="1" width="8" style="42" customWidth="1"/>
    <col min="2" max="2" width="20.42578125" style="42" customWidth="1"/>
    <col min="3" max="4" width="22.5703125" style="42" customWidth="1"/>
    <col min="5" max="5" width="12" style="42" customWidth="1"/>
    <col min="6" max="16384" width="9.140625" style="42"/>
  </cols>
  <sheetData>
    <row r="1" spans="1:5" x14ac:dyDescent="0.25">
      <c r="A1" s="41"/>
      <c r="B1" s="41"/>
      <c r="C1" s="41"/>
      <c r="D1" s="41"/>
    </row>
    <row r="2" spans="1:5" x14ac:dyDescent="0.25">
      <c r="A2" s="41"/>
      <c r="B2" s="420" t="s">
        <v>169</v>
      </c>
      <c r="C2" s="421"/>
      <c r="D2" s="421"/>
    </row>
    <row r="3" spans="1:5" x14ac:dyDescent="0.25">
      <c r="A3" s="41"/>
      <c r="B3" s="422"/>
      <c r="C3" s="423"/>
      <c r="D3" s="423"/>
    </row>
    <row r="4" spans="1:5" ht="20.25" x14ac:dyDescent="0.25">
      <c r="A4" s="41"/>
      <c r="B4" s="43"/>
      <c r="C4" s="43"/>
      <c r="D4" s="43"/>
    </row>
    <row r="5" spans="1:5" ht="20.25" customHeight="1" x14ac:dyDescent="0.25">
      <c r="A5" s="41"/>
      <c r="B5" s="43"/>
      <c r="C5" s="43"/>
      <c r="D5" s="43"/>
    </row>
    <row r="6" spans="1:5" ht="30" customHeight="1" x14ac:dyDescent="0.25">
      <c r="A6" s="41"/>
      <c r="B6" s="43"/>
      <c r="C6" s="43"/>
      <c r="D6" s="43"/>
    </row>
    <row r="7" spans="1:5" ht="15.75" thickBot="1" x14ac:dyDescent="0.3">
      <c r="A7" s="41"/>
      <c r="B7" s="41"/>
      <c r="C7" s="41"/>
      <c r="D7" s="41"/>
    </row>
    <row r="8" spans="1:5" ht="31.5" customHeight="1" x14ac:dyDescent="0.25">
      <c r="A8" s="408" t="s">
        <v>2</v>
      </c>
      <c r="B8" s="411" t="s">
        <v>3</v>
      </c>
      <c r="C8" s="414" t="s">
        <v>4</v>
      </c>
      <c r="D8" s="414" t="s">
        <v>5</v>
      </c>
      <c r="E8" s="417" t="s">
        <v>12</v>
      </c>
    </row>
    <row r="9" spans="1:5" ht="33" customHeight="1" x14ac:dyDescent="0.25">
      <c r="A9" s="409"/>
      <c r="B9" s="412"/>
      <c r="C9" s="415"/>
      <c r="D9" s="415"/>
      <c r="E9" s="418"/>
    </row>
    <row r="10" spans="1:5" ht="16.5" customHeight="1" x14ac:dyDescent="0.25">
      <c r="A10" s="409"/>
      <c r="B10" s="412"/>
      <c r="C10" s="415"/>
      <c r="D10" s="415"/>
      <c r="E10" s="418"/>
    </row>
    <row r="11" spans="1:5" ht="15.75" thickBot="1" x14ac:dyDescent="0.3">
      <c r="A11" s="410"/>
      <c r="B11" s="413"/>
      <c r="C11" s="416"/>
      <c r="D11" s="416"/>
      <c r="E11" s="419"/>
    </row>
    <row r="12" spans="1:5" x14ac:dyDescent="0.25">
      <c r="A12" s="436">
        <v>1</v>
      </c>
      <c r="B12" s="437" t="s">
        <v>18</v>
      </c>
      <c r="C12" s="437" t="s">
        <v>37</v>
      </c>
      <c r="D12" s="438">
        <f>160*0.9</f>
        <v>144</v>
      </c>
      <c r="E12" s="396">
        <v>87.528215470024321</v>
      </c>
    </row>
    <row r="13" spans="1:5" x14ac:dyDescent="0.25">
      <c r="A13" s="425"/>
      <c r="B13" s="428"/>
      <c r="C13" s="428"/>
      <c r="D13" s="439"/>
      <c r="E13" s="397"/>
    </row>
    <row r="14" spans="1:5" x14ac:dyDescent="0.25">
      <c r="A14" s="425"/>
      <c r="B14" s="428"/>
      <c r="C14" s="428"/>
      <c r="D14" s="439"/>
      <c r="E14" s="397"/>
    </row>
    <row r="15" spans="1:5" x14ac:dyDescent="0.25">
      <c r="A15" s="425"/>
      <c r="B15" s="428"/>
      <c r="C15" s="428"/>
      <c r="D15" s="439"/>
      <c r="E15" s="397"/>
    </row>
    <row r="16" spans="1:5" x14ac:dyDescent="0.25">
      <c r="A16" s="474"/>
      <c r="B16" s="475"/>
      <c r="C16" s="475"/>
      <c r="D16" s="439"/>
      <c r="E16" s="473"/>
    </row>
    <row r="17" spans="1:5" ht="15.75" thickBot="1" x14ac:dyDescent="0.3">
      <c r="A17" s="426"/>
      <c r="B17" s="429"/>
      <c r="C17" s="429"/>
      <c r="D17" s="440"/>
      <c r="E17" s="398"/>
    </row>
    <row r="18" spans="1:5" x14ac:dyDescent="0.25">
      <c r="A18" s="436">
        <v>2</v>
      </c>
      <c r="B18" s="438" t="s">
        <v>19</v>
      </c>
      <c r="C18" s="438" t="s">
        <v>37</v>
      </c>
      <c r="D18" s="438">
        <f>160*0.9</f>
        <v>144</v>
      </c>
      <c r="E18" s="396">
        <v>78.178778415848285</v>
      </c>
    </row>
    <row r="19" spans="1:5" x14ac:dyDescent="0.25">
      <c r="A19" s="425"/>
      <c r="B19" s="439"/>
      <c r="C19" s="439"/>
      <c r="D19" s="439"/>
      <c r="E19" s="397"/>
    </row>
    <row r="20" spans="1:5" ht="15.75" thickBot="1" x14ac:dyDescent="0.3">
      <c r="A20" s="426"/>
      <c r="B20" s="440"/>
      <c r="C20" s="440"/>
      <c r="D20" s="440"/>
      <c r="E20" s="398"/>
    </row>
    <row r="21" spans="1:5" x14ac:dyDescent="0.25">
      <c r="A21" s="406">
        <v>3</v>
      </c>
      <c r="B21" s="407" t="s">
        <v>20</v>
      </c>
      <c r="C21" s="394" t="s">
        <v>39</v>
      </c>
      <c r="D21" s="394">
        <f>100*0.9</f>
        <v>90</v>
      </c>
      <c r="E21" s="396">
        <v>69.405569487844531</v>
      </c>
    </row>
    <row r="22" spans="1:5" x14ac:dyDescent="0.25">
      <c r="A22" s="399"/>
      <c r="B22" s="400"/>
      <c r="C22" s="404"/>
      <c r="D22" s="404"/>
      <c r="E22" s="397"/>
    </row>
    <row r="23" spans="1:5" x14ac:dyDescent="0.25">
      <c r="A23" s="471"/>
      <c r="B23" s="472"/>
      <c r="C23" s="404"/>
      <c r="D23" s="404"/>
      <c r="E23" s="473"/>
    </row>
    <row r="24" spans="1:5" x14ac:dyDescent="0.25">
      <c r="A24" s="471"/>
      <c r="B24" s="472"/>
      <c r="C24" s="404"/>
      <c r="D24" s="404"/>
      <c r="E24" s="473"/>
    </row>
    <row r="25" spans="1:5" x14ac:dyDescent="0.25">
      <c r="A25" s="471"/>
      <c r="B25" s="472"/>
      <c r="C25" s="404"/>
      <c r="D25" s="404"/>
      <c r="E25" s="473"/>
    </row>
    <row r="26" spans="1:5" ht="20.25" customHeight="1" thickBot="1" x14ac:dyDescent="0.3">
      <c r="A26" s="391"/>
      <c r="B26" s="393"/>
      <c r="C26" s="395"/>
      <c r="D26" s="395"/>
      <c r="E26" s="398"/>
    </row>
    <row r="27" spans="1:5" x14ac:dyDescent="0.25">
      <c r="A27" s="406">
        <v>4</v>
      </c>
      <c r="B27" s="407" t="s">
        <v>54</v>
      </c>
      <c r="C27" s="394" t="s">
        <v>39</v>
      </c>
      <c r="D27" s="394">
        <f>100*0.9</f>
        <v>90</v>
      </c>
      <c r="E27" s="396">
        <v>74.104969738940412</v>
      </c>
    </row>
    <row r="28" spans="1:5" x14ac:dyDescent="0.25">
      <c r="A28" s="399"/>
      <c r="B28" s="400"/>
      <c r="C28" s="404"/>
      <c r="D28" s="404"/>
      <c r="E28" s="397"/>
    </row>
    <row r="29" spans="1:5" x14ac:dyDescent="0.25">
      <c r="A29" s="399"/>
      <c r="B29" s="400"/>
      <c r="C29" s="404"/>
      <c r="D29" s="404"/>
      <c r="E29" s="397"/>
    </row>
    <row r="30" spans="1:5" ht="15.75" thickBot="1" x14ac:dyDescent="0.3">
      <c r="A30" s="391"/>
      <c r="B30" s="393"/>
      <c r="C30" s="395"/>
      <c r="D30" s="395"/>
      <c r="E30" s="398"/>
    </row>
    <row r="31" spans="1:5" x14ac:dyDescent="0.25">
      <c r="A31" s="406">
        <v>4</v>
      </c>
      <c r="B31" s="407" t="s">
        <v>221</v>
      </c>
      <c r="C31" s="394" t="s">
        <v>42</v>
      </c>
      <c r="D31" s="394">
        <f>250*0.9</f>
        <v>225</v>
      </c>
      <c r="E31" s="396">
        <v>217.51650128081792</v>
      </c>
    </row>
    <row r="32" spans="1:5" x14ac:dyDescent="0.25">
      <c r="A32" s="399"/>
      <c r="B32" s="400"/>
      <c r="C32" s="404"/>
      <c r="D32" s="404"/>
      <c r="E32" s="397"/>
    </row>
    <row r="33" spans="1:5" x14ac:dyDescent="0.25">
      <c r="A33" s="399"/>
      <c r="B33" s="400"/>
      <c r="C33" s="404"/>
      <c r="D33" s="404"/>
      <c r="E33" s="397"/>
    </row>
    <row r="34" spans="1:5" ht="15.75" thickBot="1" x14ac:dyDescent="0.3">
      <c r="A34" s="391"/>
      <c r="B34" s="393"/>
      <c r="C34" s="395"/>
      <c r="D34" s="395"/>
      <c r="E34" s="398"/>
    </row>
  </sheetData>
  <sheetProtection formatCells="0" formatColumns="0" formatRows="0" insertRows="0"/>
  <mergeCells count="31">
    <mergeCell ref="B2:D3"/>
    <mergeCell ref="A8:A11"/>
    <mergeCell ref="B8:B11"/>
    <mergeCell ref="C8:C11"/>
    <mergeCell ref="D8:D11"/>
    <mergeCell ref="E12:E17"/>
    <mergeCell ref="E8:E11"/>
    <mergeCell ref="A12:A17"/>
    <mergeCell ref="B12:B17"/>
    <mergeCell ref="C12:C17"/>
    <mergeCell ref="D12:D17"/>
    <mergeCell ref="E18:E20"/>
    <mergeCell ref="A21:A26"/>
    <mergeCell ref="B21:B26"/>
    <mergeCell ref="C21:C26"/>
    <mergeCell ref="D21:D26"/>
    <mergeCell ref="A18:A20"/>
    <mergeCell ref="B18:B20"/>
    <mergeCell ref="C18:C20"/>
    <mergeCell ref="D18:D20"/>
    <mergeCell ref="E21:E26"/>
    <mergeCell ref="E27:E30"/>
    <mergeCell ref="E31:E34"/>
    <mergeCell ref="A31:A34"/>
    <mergeCell ref="B31:B34"/>
    <mergeCell ref="C31:C34"/>
    <mergeCell ref="D31:D34"/>
    <mergeCell ref="A27:A30"/>
    <mergeCell ref="B27:B30"/>
    <mergeCell ref="C27:C30"/>
    <mergeCell ref="D27:D3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4</vt:lpstr>
      <vt:lpstr> 7 </vt:lpstr>
      <vt:lpstr>8</vt:lpstr>
      <vt:lpstr>Корф</vt:lpstr>
      <vt:lpstr>9</vt:lpstr>
      <vt:lpstr>10</vt:lpstr>
      <vt:lpstr>11</vt:lpstr>
      <vt:lpstr>12</vt:lpstr>
      <vt:lpstr>Анавгай</vt:lpstr>
      <vt:lpstr>14</vt:lpstr>
      <vt:lpstr>Эссо</vt:lpstr>
      <vt:lpstr>16</vt:lpstr>
      <vt:lpstr>17</vt:lpstr>
      <vt:lpstr>19</vt:lpstr>
      <vt:lpstr>22</vt:lpstr>
      <vt:lpstr>23</vt:lpstr>
      <vt:lpstr>лесная</vt:lpstr>
      <vt:lpstr>Слаутное</vt:lpstr>
      <vt:lpstr>' 7 '!Область_печати</vt:lpstr>
      <vt:lpstr>'17'!Область_печати</vt:lpstr>
      <vt:lpstr>'23'!Область_печати</vt:lpstr>
      <vt:lpstr>'8'!Область_печати</vt:lpstr>
      <vt:lpstr>Корф!Область_печати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2022-06-27T03:30:50Z</dcterms:modified>
</cp:coreProperties>
</file>